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M:\Meetings\ANNUAL Meetings - ICHP\ICHP Annual 2022\Speakers\SLides &amp; Handouts\Handouts for Website\done\"/>
    </mc:Choice>
  </mc:AlternateContent>
  <xr:revisionPtr revIDLastSave="0" documentId="8_{3C2C2C5D-BA45-4F5B-B4EF-07296C608990}" xr6:coauthVersionLast="47" xr6:coauthVersionMax="47" xr10:uidLastSave="{00000000-0000-0000-0000-000000000000}"/>
  <bookViews>
    <workbookView xWindow="-20610" yWindow="-120" windowWidth="20730" windowHeight="11160" activeTab="2" xr2:uid="{00000000-000D-0000-FFFF-FFFF00000000}"/>
  </bookViews>
  <sheets>
    <sheet name="Instructions" sheetId="14" r:id="rId1"/>
    <sheet name="Template" sheetId="13" r:id="rId2"/>
    <sheet name="Answer Key" sheetId="1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0" i="15" l="1"/>
  <c r="F8" i="15"/>
  <c r="F61" i="15"/>
  <c r="E61" i="15"/>
  <c r="D61" i="15"/>
  <c r="C61" i="15"/>
  <c r="B61" i="15"/>
  <c r="F60" i="15"/>
  <c r="G23" i="15"/>
  <c r="F51" i="15"/>
  <c r="G51" i="15" s="1"/>
  <c r="B43" i="15" s="1"/>
  <c r="E43" i="15" s="1"/>
  <c r="F50" i="15"/>
  <c r="G50" i="15" s="1"/>
  <c r="F49" i="15"/>
  <c r="G49" i="15" s="1"/>
  <c r="F48" i="15"/>
  <c r="G48" i="15" s="1"/>
  <c r="C60" i="15"/>
  <c r="D60" i="15"/>
  <c r="B60" i="15"/>
  <c r="C43" i="15"/>
  <c r="B15" i="15"/>
  <c r="F7" i="15"/>
  <c r="H7" i="15" s="1"/>
  <c r="F62" i="15"/>
  <c r="B59" i="15"/>
  <c r="F58" i="15"/>
  <c r="D43" i="15"/>
  <c r="E29" i="15"/>
  <c r="D29" i="15"/>
  <c r="C29" i="15"/>
  <c r="A29" i="15"/>
  <c r="F23" i="15"/>
  <c r="F22" i="15"/>
  <c r="G22" i="15" s="1"/>
  <c r="F21" i="15"/>
  <c r="G21" i="15" s="1"/>
  <c r="F20" i="15"/>
  <c r="G20" i="15" s="1"/>
  <c r="D15" i="15"/>
  <c r="C15" i="15"/>
  <c r="H8" i="15"/>
  <c r="A29" i="13"/>
  <c r="D29" i="13"/>
  <c r="C29" i="13"/>
  <c r="E29" i="13" s="1"/>
  <c r="G23" i="13"/>
  <c r="G22" i="13"/>
  <c r="G21" i="13"/>
  <c r="F21" i="13"/>
  <c r="F22" i="13"/>
  <c r="F23" i="13"/>
  <c r="C15" i="13"/>
  <c r="B58" i="13" s="1"/>
  <c r="D59" i="13" s="1"/>
  <c r="D15" i="13"/>
  <c r="B59" i="13"/>
  <c r="B63" i="13" s="1"/>
  <c r="F58" i="13"/>
  <c r="F62" i="13" s="1"/>
  <c r="D43" i="13"/>
  <c r="E43" i="13"/>
  <c r="H8" i="13"/>
  <c r="H7" i="13"/>
  <c r="B63" i="15" l="1"/>
  <c r="E15" i="15"/>
  <c r="B58" i="15"/>
  <c r="D63" i="13"/>
  <c r="E15" i="13"/>
  <c r="B62" i="13"/>
  <c r="B64" i="13" s="1"/>
  <c r="E59" i="13"/>
  <c r="C58" i="13"/>
  <c r="F59" i="13"/>
  <c r="D58" i="13"/>
  <c r="E58" i="13"/>
  <c r="C59" i="13"/>
  <c r="C63" i="13" s="1"/>
  <c r="B62" i="15" l="1"/>
  <c r="B64" i="15" s="1"/>
  <c r="B65" i="15" s="1"/>
  <c r="C58" i="15"/>
  <c r="C62" i="15" s="1"/>
  <c r="E58" i="15"/>
  <c r="E62" i="15" s="1"/>
  <c r="D58" i="15"/>
  <c r="D62" i="15" s="1"/>
  <c r="F59" i="15"/>
  <c r="F63" i="15" s="1"/>
  <c r="F64" i="15" s="1"/>
  <c r="F65" i="15" s="1"/>
  <c r="C59" i="15"/>
  <c r="C63" i="15" s="1"/>
  <c r="E59" i="15"/>
  <c r="E63" i="15" s="1"/>
  <c r="D59" i="15"/>
  <c r="D63" i="15" s="1"/>
  <c r="B65" i="13"/>
  <c r="E63" i="13"/>
  <c r="D62" i="13"/>
  <c r="D64" i="13" s="1"/>
  <c r="D65" i="13" s="1"/>
  <c r="F63" i="13"/>
  <c r="F64" i="13" s="1"/>
  <c r="F65" i="13" s="1"/>
  <c r="C62" i="13"/>
  <c r="C64" i="13" s="1"/>
  <c r="C65" i="13" s="1"/>
  <c r="E62" i="13"/>
  <c r="D64" i="15" l="1"/>
  <c r="D65" i="15" s="1"/>
  <c r="E64" i="15"/>
  <c r="E65" i="15" s="1"/>
  <c r="C64" i="15"/>
  <c r="C65" i="15" s="1"/>
  <c r="E64" i="13"/>
  <c r="E65" i="13" s="1"/>
</calcChain>
</file>

<file path=xl/sharedStrings.xml><?xml version="1.0" encoding="utf-8"?>
<sst xmlns="http://schemas.openxmlformats.org/spreadsheetml/2006/main" count="221" uniqueCount="111">
  <si>
    <t xml:space="preserve">Product Comparison </t>
  </si>
  <si>
    <t>Product 1</t>
  </si>
  <si>
    <t>Product 2</t>
  </si>
  <si>
    <t xml:space="preserve">Generic Full Description </t>
  </si>
  <si>
    <t>NDC</t>
  </si>
  <si>
    <t xml:space="preserve">Considerations Prior to Analysis </t>
  </si>
  <si>
    <t>1. What is Comparison unit (i.e. units vs vials vs standard dose?)</t>
  </si>
  <si>
    <t>2. Is there waste billing associated with any product?</t>
  </si>
  <si>
    <t>Current WAC/vial</t>
  </si>
  <si>
    <t>Current Price w/All discounts per Vial</t>
  </si>
  <si>
    <t>Units Utilized (Yearly)</t>
  </si>
  <si>
    <t>Units Utilized (Quarterly)</t>
  </si>
  <si>
    <t xml:space="preserve">Current Spend Yearly </t>
  </si>
  <si>
    <t>Marketshare/
Volume Stipulations</t>
  </si>
  <si>
    <t xml:space="preserve">Rebate Scenario </t>
  </si>
  <si>
    <t>Other</t>
  </si>
  <si>
    <t>Final Cost Per Vial</t>
  </si>
  <si>
    <t xml:space="preserve">Insert Market Share/Volume breakdown in this column. </t>
  </si>
  <si>
    <t xml:space="preserve">Insert Rebate stipulations here and define rebate cut offs (volume, etc) in column A of this table. </t>
  </si>
  <si>
    <t xml:space="preserve">If a contract utilizes a performance rebate based off of volume increase, insert here </t>
  </si>
  <si>
    <t>Insert any additional discounts here.</t>
  </si>
  <si>
    <t>Total % Discount/Rebate</t>
  </si>
  <si>
    <t>Instructions: If contract has stipulations (market share requirements, rebate, GDP discount, etc) use table below</t>
  </si>
  <si>
    <t xml:space="preserve">Instructions: This is a current state analysis. This is the product we currently utilize and the current contract to use as a baseline for the analysis. </t>
  </si>
  <si>
    <t>Calculate A29-(A29*F34)</t>
  </si>
  <si>
    <t>Instructions: This is an analysis of the same product as analyzed in the "Current State Analysis." It is a current product; however, this section analyzes any changes to the current contract. If no change exists, skip to the new product analysis in row 39.</t>
  </si>
  <si>
    <t xml:space="preserve">Instructions: This is an analysis of a new product. This section analyzes a 100% switch from the current product analyzed above. </t>
  </si>
  <si>
    <t>Cost Comparison (Current Total - New Total)</t>
  </si>
  <si>
    <t>No</t>
  </si>
  <si>
    <t>Marketshare/
Volume Stipulations (Quarterly)</t>
  </si>
  <si>
    <t xml:space="preserve">3. Are there any other considerations? </t>
  </si>
  <si>
    <r>
      <t xml:space="preserve">Current State Analysis </t>
    </r>
    <r>
      <rPr>
        <b/>
        <sz val="11"/>
        <color rgb="FFFFFF00"/>
        <rFont val="Calibri"/>
        <family val="2"/>
        <scheme val="minor"/>
      </rPr>
      <t>(Insert Product Name Here)</t>
    </r>
  </si>
  <si>
    <r>
      <t xml:space="preserve">Current Product NEW Contract Analysis </t>
    </r>
    <r>
      <rPr>
        <b/>
        <sz val="11"/>
        <color rgb="FFFFFF00"/>
        <rFont val="Calibri"/>
        <family val="2"/>
        <scheme val="minor"/>
      </rPr>
      <t>(Insert Product Name Here)</t>
    </r>
  </si>
  <si>
    <r>
      <rPr>
        <b/>
        <sz val="11"/>
        <color theme="0"/>
        <rFont val="Calibri"/>
        <family val="2"/>
        <scheme val="minor"/>
      </rPr>
      <t>New Product Analysis</t>
    </r>
    <r>
      <rPr>
        <b/>
        <sz val="11"/>
        <color theme="1"/>
        <rFont val="Calibri"/>
        <family val="2"/>
        <scheme val="minor"/>
      </rPr>
      <t xml:space="preserve"> </t>
    </r>
    <r>
      <rPr>
        <b/>
        <sz val="11"/>
        <color rgb="FFFFFF00"/>
        <rFont val="Calibri"/>
        <family val="2"/>
        <scheme val="minor"/>
      </rPr>
      <t>(Insert Name Here)</t>
    </r>
  </si>
  <si>
    <r>
      <rPr>
        <b/>
        <sz val="11"/>
        <color theme="0"/>
        <rFont val="Calibri"/>
        <family val="2"/>
        <scheme val="minor"/>
      </rPr>
      <t xml:space="preserve">Combination New and Current Product Analysis </t>
    </r>
    <r>
      <rPr>
        <b/>
        <sz val="11"/>
        <color rgb="FFFFFF00"/>
        <rFont val="Calibri"/>
        <family val="2"/>
        <scheme val="minor"/>
      </rPr>
      <t>(Product 1: Product 2)</t>
    </r>
  </si>
  <si>
    <r>
      <t xml:space="preserve">Units of </t>
    </r>
    <r>
      <rPr>
        <b/>
        <sz val="11"/>
        <color theme="7"/>
        <rFont val="Calibri"/>
        <family val="2"/>
        <scheme val="minor"/>
      </rPr>
      <t>Product 2</t>
    </r>
  </si>
  <si>
    <r>
      <t xml:space="preserve">Units of </t>
    </r>
    <r>
      <rPr>
        <b/>
        <sz val="11"/>
        <color theme="7"/>
        <rFont val="Calibri"/>
        <family val="2"/>
        <scheme val="minor"/>
      </rPr>
      <t>Product 1</t>
    </r>
  </si>
  <si>
    <r>
      <t xml:space="preserve">Cost/Vial of </t>
    </r>
    <r>
      <rPr>
        <b/>
        <sz val="11"/>
        <color theme="7"/>
        <rFont val="Calibri"/>
        <family val="2"/>
        <scheme val="minor"/>
      </rPr>
      <t>Product 1</t>
    </r>
  </si>
  <si>
    <r>
      <t xml:space="preserve">Cost/Vial of </t>
    </r>
    <r>
      <rPr>
        <b/>
        <sz val="11"/>
        <color theme="7"/>
        <rFont val="Calibri"/>
        <family val="2"/>
        <scheme val="minor"/>
      </rPr>
      <t>Product 2</t>
    </r>
  </si>
  <si>
    <r>
      <t xml:space="preserve">Total Cost of </t>
    </r>
    <r>
      <rPr>
        <b/>
        <sz val="11"/>
        <color theme="7"/>
        <rFont val="Calibri"/>
        <family val="2"/>
        <scheme val="minor"/>
      </rPr>
      <t>Product 1</t>
    </r>
  </si>
  <si>
    <r>
      <t xml:space="preserve">Total Cost of </t>
    </r>
    <r>
      <rPr>
        <b/>
        <sz val="11"/>
        <color theme="7"/>
        <rFont val="Calibri"/>
        <family val="2"/>
        <scheme val="minor"/>
      </rPr>
      <t>Product 2</t>
    </r>
  </si>
  <si>
    <t>Total Cost (Combined)</t>
  </si>
  <si>
    <r>
      <t xml:space="preserve">100% </t>
    </r>
    <r>
      <rPr>
        <b/>
        <sz val="11"/>
        <color theme="7"/>
        <rFont val="Calibri"/>
        <family val="2"/>
        <scheme val="minor"/>
      </rPr>
      <t>Product 1</t>
    </r>
    <r>
      <rPr>
        <b/>
        <sz val="11"/>
        <color theme="0"/>
        <rFont val="Calibri"/>
        <family val="2"/>
        <scheme val="minor"/>
      </rPr>
      <t xml:space="preserve">
0% </t>
    </r>
    <r>
      <rPr>
        <b/>
        <sz val="11"/>
        <color theme="7"/>
        <rFont val="Calibri"/>
        <family val="2"/>
        <scheme val="minor"/>
      </rPr>
      <t>Product 2</t>
    </r>
    <r>
      <rPr>
        <b/>
        <sz val="11"/>
        <color theme="0"/>
        <rFont val="Calibri"/>
        <family val="2"/>
        <scheme val="minor"/>
      </rPr>
      <t xml:space="preserve">
(Current State)</t>
    </r>
  </si>
  <si>
    <r>
      <t xml:space="preserve">75% </t>
    </r>
    <r>
      <rPr>
        <b/>
        <sz val="11"/>
        <color theme="7"/>
        <rFont val="Calibri"/>
        <family val="2"/>
        <scheme val="minor"/>
      </rPr>
      <t>Product 1</t>
    </r>
    <r>
      <rPr>
        <b/>
        <sz val="11"/>
        <color theme="0"/>
        <rFont val="Calibri"/>
        <family val="2"/>
        <scheme val="minor"/>
      </rPr>
      <t xml:space="preserve">
25% </t>
    </r>
    <r>
      <rPr>
        <b/>
        <sz val="11"/>
        <color theme="7"/>
        <rFont val="Calibri"/>
        <family val="2"/>
        <scheme val="minor"/>
      </rPr>
      <t>Product 2</t>
    </r>
  </si>
  <si>
    <r>
      <t xml:space="preserve">50% </t>
    </r>
    <r>
      <rPr>
        <b/>
        <sz val="11"/>
        <color theme="7"/>
        <rFont val="Calibri"/>
        <family val="2"/>
        <scheme val="minor"/>
      </rPr>
      <t>Product 1</t>
    </r>
    <r>
      <rPr>
        <b/>
        <sz val="11"/>
        <color theme="0"/>
        <rFont val="Calibri"/>
        <family val="2"/>
        <scheme val="minor"/>
      </rPr>
      <t xml:space="preserve">
50% </t>
    </r>
    <r>
      <rPr>
        <b/>
        <sz val="11"/>
        <color theme="7"/>
        <rFont val="Calibri"/>
        <family val="2"/>
        <scheme val="minor"/>
      </rPr>
      <t>Product 2</t>
    </r>
  </si>
  <si>
    <r>
      <t xml:space="preserve">25% </t>
    </r>
    <r>
      <rPr>
        <b/>
        <sz val="11"/>
        <color theme="7"/>
        <rFont val="Calibri"/>
        <family val="2"/>
        <scheme val="minor"/>
      </rPr>
      <t>Product 1</t>
    </r>
    <r>
      <rPr>
        <b/>
        <sz val="11"/>
        <color theme="0"/>
        <rFont val="Calibri"/>
        <family val="2"/>
        <scheme val="minor"/>
      </rPr>
      <t xml:space="preserve">
75% </t>
    </r>
    <r>
      <rPr>
        <b/>
        <sz val="11"/>
        <color theme="7"/>
        <rFont val="Calibri"/>
        <family val="2"/>
        <scheme val="minor"/>
      </rPr>
      <t>Product 2</t>
    </r>
  </si>
  <si>
    <r>
      <t xml:space="preserve">0% </t>
    </r>
    <r>
      <rPr>
        <b/>
        <sz val="11"/>
        <color theme="7"/>
        <rFont val="Calibri"/>
        <family val="2"/>
        <scheme val="minor"/>
      </rPr>
      <t>Product 1</t>
    </r>
    <r>
      <rPr>
        <b/>
        <sz val="11"/>
        <color theme="0"/>
        <rFont val="Calibri"/>
        <family val="2"/>
        <scheme val="minor"/>
      </rPr>
      <t xml:space="preserve">
100% </t>
    </r>
    <r>
      <rPr>
        <b/>
        <sz val="11"/>
        <color theme="7"/>
        <rFont val="Calibri"/>
        <family val="2"/>
        <scheme val="minor"/>
      </rPr>
      <t>Product 2</t>
    </r>
    <r>
      <rPr>
        <b/>
        <sz val="11"/>
        <color theme="0"/>
        <rFont val="Calibri"/>
        <family val="2"/>
        <scheme val="minor"/>
      </rPr>
      <t xml:space="preserve">
(Full Adoption)</t>
    </r>
  </si>
  <si>
    <t>Performance Rebate(s)</t>
  </si>
  <si>
    <t>Rebate Scenarios</t>
  </si>
  <si>
    <t>Avg Invoice Price or current contracted price</t>
  </si>
  <si>
    <t>Units utilized yearly</t>
  </si>
  <si>
    <t>Current Yearly Spend</t>
  </si>
  <si>
    <t>Current Spend Yearly (Based off of contracted price)</t>
  </si>
  <si>
    <t>Current Spend Yearly (new contracted price)</t>
  </si>
  <si>
    <t>Current Price (Full adoption; all incentives)</t>
  </si>
  <si>
    <t>Use "SUM" Function to add up C34, D34, and E34 if applicable.</t>
  </si>
  <si>
    <t>Calculate A43-(A43*highest total discount percent)</t>
  </si>
  <si>
    <t>Calculate A29-(A29*highest total discount percent)</t>
  </si>
  <si>
    <t>Calculate A15-(A15*highest total discount percent)</t>
  </si>
  <si>
    <t>Note - New product units may not convert 1:1, adjust acocrdingly</t>
  </si>
  <si>
    <t>Use "SUM" Function to add up C48, D48, and E48 if applicable.</t>
  </si>
  <si>
    <t>Calculate A43-(A43*F48)</t>
  </si>
  <si>
    <t>Calculate conversion of units from product 1 to product 2. If 1:1 then equal conversion, if not adjust accordingly per base unit</t>
  </si>
  <si>
    <t>Fill in price based on MS</t>
  </si>
  <si>
    <t xml:space="preserve">Instructions: This section will analyze a 100%, 75%, 50%, and 25% switch from current product to new product for a YEARLY Analysis. Information from the above sections must be utilized to fill this out properly. Switch all "product 1" labels to current product name and switch all "product 2" labels to proposed item name. For cost/vial, this will be dependant on the market share stipulations for most contracts. Fill out appropriately based on tables above, for product 1 and product 2, respectively. Rows 62-65 should autofill. 
NOTE: If products are not a 1:1 vial switch, the units below will have to be adjusted accordingly and manually (C59, D59, E59, F59. Please also keep in mind price per vial shifting based on marketshare for section B60 through F61). </t>
  </si>
  <si>
    <r>
      <rPr>
        <b/>
        <u/>
        <sz val="13"/>
        <color theme="1"/>
        <rFont val="Calibri"/>
        <family val="2"/>
        <scheme val="minor"/>
      </rPr>
      <t xml:space="preserve">Instructions for Use
</t>
    </r>
    <r>
      <rPr>
        <sz val="13"/>
        <color rgb="FFFF0000"/>
        <rFont val="Calibri"/>
        <family val="2"/>
        <scheme val="minor"/>
      </rPr>
      <t>**Complete the following steps in order as they appear**
**Instructions throughout calculator are shown in red. Any Yellow font is where an insertion of a product name is needed.**</t>
    </r>
    <r>
      <rPr>
        <sz val="13"/>
        <color theme="1"/>
        <rFont val="Calibri"/>
        <family val="2"/>
        <scheme val="minor"/>
      </rPr>
      <t xml:space="preserve">
1. Fill out </t>
    </r>
    <r>
      <rPr>
        <b/>
        <sz val="13"/>
        <color theme="1"/>
        <rFont val="Calibri"/>
        <family val="2"/>
        <scheme val="minor"/>
      </rPr>
      <t>Product Comparison Table</t>
    </r>
    <r>
      <rPr>
        <sz val="13"/>
        <color theme="1"/>
        <rFont val="Calibri"/>
        <family val="2"/>
        <scheme val="minor"/>
      </rPr>
      <t xml:space="preserve"> (starting @ row 5) with information. Only 2 product comparisons at a time. Column H will autofill with formula.
2. Complete </t>
    </r>
    <r>
      <rPr>
        <b/>
        <sz val="13"/>
        <color theme="1"/>
        <rFont val="Calibri"/>
        <family val="2"/>
        <scheme val="minor"/>
      </rPr>
      <t>Current State Analysis</t>
    </r>
    <r>
      <rPr>
        <sz val="13"/>
        <color theme="1"/>
        <rFont val="Calibri"/>
        <family val="2"/>
        <scheme val="minor"/>
      </rPr>
      <t xml:space="preserve"> (starting @ row 10). This is an analysis of current state with current contracting details. Please fill in contracting details. 
3. IF contract has marketshare/volume stipulations, fill out table MarketShare Analysis Table (starting @ row16). This is an analysis and contract breakdown analysis. Make sure to define whether these are yearly or quarterly stipulations.
4. IF there is a change to a current contract, utilize the "Current Product NEW Contract Analysis" section starting at row 25, if there is no change to the current contract, leave this section blank and skip to row 39. 
5. Row 39 starts the new product analysis. This is an analysis of 100% switch to the new product. Make sure to utilize the table in column J to determine whether this will be a direct vial to vial comparison, mg to mg, or standard dose comparison. Keep consistency in table depending on what conversion factor will be utilized. </t>
    </r>
  </si>
  <si>
    <t>Avastin</t>
  </si>
  <si>
    <t>MVASI</t>
  </si>
  <si>
    <r>
      <t xml:space="preserve">Current State Analysis </t>
    </r>
    <r>
      <rPr>
        <b/>
        <sz val="11"/>
        <color rgb="FFFFFF00"/>
        <rFont val="Calibri"/>
        <family val="2"/>
        <scheme val="minor"/>
      </rPr>
      <t>Avastin</t>
    </r>
  </si>
  <si>
    <r>
      <rPr>
        <b/>
        <sz val="11"/>
        <color theme="0"/>
        <rFont val="Calibri"/>
        <family val="2"/>
        <scheme val="minor"/>
      </rPr>
      <t>New Product Analysis</t>
    </r>
    <r>
      <rPr>
        <b/>
        <sz val="11"/>
        <color theme="1"/>
        <rFont val="Calibri"/>
        <family val="2"/>
        <scheme val="minor"/>
      </rPr>
      <t xml:space="preserve"> </t>
    </r>
    <r>
      <rPr>
        <b/>
        <sz val="11"/>
        <color rgb="FFFFFF00"/>
        <rFont val="Calibri"/>
        <family val="2"/>
        <scheme val="minor"/>
      </rPr>
      <t>MVASI</t>
    </r>
  </si>
  <si>
    <r>
      <rPr>
        <b/>
        <sz val="11"/>
        <color theme="0"/>
        <rFont val="Calibri"/>
        <family val="2"/>
        <scheme val="minor"/>
      </rPr>
      <t xml:space="preserve">Combination New and Current Product Analysis </t>
    </r>
    <r>
      <rPr>
        <b/>
        <sz val="11"/>
        <color rgb="FFFFFF00"/>
        <rFont val="Calibri"/>
        <family val="2"/>
        <scheme val="minor"/>
      </rPr>
      <t>Avastin:MVASI</t>
    </r>
  </si>
  <si>
    <r>
      <t xml:space="preserve">100% </t>
    </r>
    <r>
      <rPr>
        <b/>
        <sz val="11"/>
        <color theme="7"/>
        <rFont val="Calibri"/>
        <family val="2"/>
        <scheme val="minor"/>
      </rPr>
      <t>Avastin</t>
    </r>
    <r>
      <rPr>
        <b/>
        <sz val="11"/>
        <color theme="0"/>
        <rFont val="Calibri"/>
        <family val="2"/>
        <scheme val="minor"/>
      </rPr>
      <t xml:space="preserve">
0% </t>
    </r>
    <r>
      <rPr>
        <b/>
        <sz val="11"/>
        <color theme="7"/>
        <rFont val="Calibri"/>
        <family val="2"/>
        <scheme val="minor"/>
      </rPr>
      <t>MVASI</t>
    </r>
    <r>
      <rPr>
        <b/>
        <sz val="11"/>
        <color theme="0"/>
        <rFont val="Calibri"/>
        <family val="2"/>
        <scheme val="minor"/>
      </rPr>
      <t xml:space="preserve">
(Current State)</t>
    </r>
  </si>
  <si>
    <r>
      <t xml:space="preserve">75% </t>
    </r>
    <r>
      <rPr>
        <b/>
        <sz val="11"/>
        <color theme="7"/>
        <rFont val="Calibri"/>
        <family val="2"/>
        <scheme val="minor"/>
      </rPr>
      <t>Avastin</t>
    </r>
    <r>
      <rPr>
        <b/>
        <sz val="11"/>
        <color theme="0"/>
        <rFont val="Calibri"/>
        <family val="2"/>
        <scheme val="minor"/>
      </rPr>
      <t xml:space="preserve">
25% </t>
    </r>
    <r>
      <rPr>
        <b/>
        <sz val="11"/>
        <color theme="7"/>
        <rFont val="Calibri"/>
        <family val="2"/>
        <scheme val="minor"/>
      </rPr>
      <t>MVASI</t>
    </r>
  </si>
  <si>
    <r>
      <t xml:space="preserve">50% </t>
    </r>
    <r>
      <rPr>
        <b/>
        <sz val="11"/>
        <color theme="7"/>
        <rFont val="Calibri"/>
        <family val="2"/>
        <scheme val="minor"/>
      </rPr>
      <t>Avastin</t>
    </r>
    <r>
      <rPr>
        <b/>
        <sz val="11"/>
        <color theme="0"/>
        <rFont val="Calibri"/>
        <family val="2"/>
        <scheme val="minor"/>
      </rPr>
      <t xml:space="preserve">
50% </t>
    </r>
    <r>
      <rPr>
        <b/>
        <sz val="11"/>
        <color theme="7"/>
        <rFont val="Calibri"/>
        <family val="2"/>
        <scheme val="minor"/>
      </rPr>
      <t>MVASI</t>
    </r>
  </si>
  <si>
    <r>
      <t xml:space="preserve">25% </t>
    </r>
    <r>
      <rPr>
        <b/>
        <sz val="11"/>
        <color theme="7"/>
        <rFont val="Calibri"/>
        <family val="2"/>
        <scheme val="minor"/>
      </rPr>
      <t>Avastin</t>
    </r>
    <r>
      <rPr>
        <b/>
        <sz val="11"/>
        <color theme="0"/>
        <rFont val="Calibri"/>
        <family val="2"/>
        <scheme val="minor"/>
      </rPr>
      <t xml:space="preserve">
75% </t>
    </r>
    <r>
      <rPr>
        <b/>
        <sz val="11"/>
        <color theme="7"/>
        <rFont val="Calibri"/>
        <family val="2"/>
        <scheme val="minor"/>
      </rPr>
      <t>MVASI</t>
    </r>
  </si>
  <si>
    <r>
      <t xml:space="preserve">0% </t>
    </r>
    <r>
      <rPr>
        <b/>
        <sz val="11"/>
        <color theme="7"/>
        <rFont val="Calibri"/>
        <family val="2"/>
        <scheme val="minor"/>
      </rPr>
      <t>Avastin</t>
    </r>
    <r>
      <rPr>
        <b/>
        <sz val="11"/>
        <color theme="0"/>
        <rFont val="Calibri"/>
        <family val="2"/>
        <scheme val="minor"/>
      </rPr>
      <t xml:space="preserve">
100% </t>
    </r>
    <r>
      <rPr>
        <b/>
        <sz val="11"/>
        <color theme="7"/>
        <rFont val="Calibri"/>
        <family val="2"/>
        <scheme val="minor"/>
      </rPr>
      <t>MVASI</t>
    </r>
    <r>
      <rPr>
        <b/>
        <sz val="11"/>
        <color theme="0"/>
        <rFont val="Calibri"/>
        <family val="2"/>
        <scheme val="minor"/>
      </rPr>
      <t xml:space="preserve">
(Full Adoption)</t>
    </r>
  </si>
  <si>
    <r>
      <t xml:space="preserve">Units of </t>
    </r>
    <r>
      <rPr>
        <b/>
        <sz val="11"/>
        <color theme="7"/>
        <rFont val="Calibri"/>
        <family val="2"/>
        <scheme val="minor"/>
      </rPr>
      <t>Avastin</t>
    </r>
  </si>
  <si>
    <r>
      <t xml:space="preserve">Units of </t>
    </r>
    <r>
      <rPr>
        <b/>
        <sz val="11"/>
        <color theme="7"/>
        <rFont val="Calibri"/>
        <family val="2"/>
        <scheme val="minor"/>
      </rPr>
      <t>MVASI</t>
    </r>
  </si>
  <si>
    <r>
      <t xml:space="preserve">Cost/Vial of </t>
    </r>
    <r>
      <rPr>
        <b/>
        <sz val="11"/>
        <color theme="7"/>
        <rFont val="Calibri"/>
        <family val="2"/>
        <scheme val="minor"/>
      </rPr>
      <t>Avastin</t>
    </r>
  </si>
  <si>
    <r>
      <t xml:space="preserve">Cost/Vial of </t>
    </r>
    <r>
      <rPr>
        <b/>
        <sz val="11"/>
        <color theme="7"/>
        <rFont val="Calibri"/>
        <family val="2"/>
        <scheme val="minor"/>
      </rPr>
      <t>MVASI</t>
    </r>
  </si>
  <si>
    <r>
      <t xml:space="preserve">Total Cost of </t>
    </r>
    <r>
      <rPr>
        <b/>
        <sz val="11"/>
        <color theme="7"/>
        <rFont val="Calibri"/>
        <family val="2"/>
        <scheme val="minor"/>
      </rPr>
      <t>Avastin</t>
    </r>
  </si>
  <si>
    <r>
      <t xml:space="preserve">Total Cost of </t>
    </r>
    <r>
      <rPr>
        <b/>
        <sz val="11"/>
        <color theme="7"/>
        <rFont val="Calibri"/>
        <family val="2"/>
        <scheme val="minor"/>
      </rPr>
      <t>MVASI</t>
    </r>
  </si>
  <si>
    <t>Product Strength/Concentration</t>
  </si>
  <si>
    <t>Product Strength/Description</t>
  </si>
  <si>
    <t>400mg/16mL</t>
  </si>
  <si>
    <t>bevacizumab</t>
  </si>
  <si>
    <t>bevacizumab-awwb</t>
  </si>
  <si>
    <t>50242-0061-01</t>
  </si>
  <si>
    <t>55513-0207-01</t>
  </si>
  <si>
    <t>Supplier Name or 
Manufacturer</t>
  </si>
  <si>
    <t xml:space="preserve">Genentech </t>
  </si>
  <si>
    <t xml:space="preserve">Amgen </t>
  </si>
  <si>
    <t>GPO/Base Discount</t>
  </si>
  <si>
    <t>If a GPO Discount Applies, insert here.</t>
  </si>
  <si>
    <t>Use "SUM" Function to add up C20, D320, and E20 if applicable.</t>
  </si>
  <si>
    <t>Calculate A15-(A15*F34)</t>
  </si>
  <si>
    <r>
      <rPr>
        <u/>
        <sz val="11"/>
        <rFont val="Calibri"/>
        <family val="2"/>
        <scheme val="minor"/>
      </rPr>
      <t>&gt;</t>
    </r>
    <r>
      <rPr>
        <sz val="11"/>
        <rFont val="Calibri"/>
        <family val="2"/>
        <scheme val="minor"/>
      </rPr>
      <t>10% MS</t>
    </r>
  </si>
  <si>
    <t>&gt;30%MS</t>
  </si>
  <si>
    <t>&gt;50%MS</t>
  </si>
  <si>
    <t>MS Dependent</t>
  </si>
  <si>
    <r>
      <rPr>
        <b/>
        <sz val="14"/>
        <color theme="1"/>
        <rFont val="Calibri"/>
        <family val="2"/>
        <scheme val="minor"/>
      </rPr>
      <t>Instructions:</t>
    </r>
    <r>
      <rPr>
        <sz val="11"/>
        <color theme="1"/>
        <rFont val="Calibri"/>
        <family val="2"/>
        <scheme val="minor"/>
      </rPr>
      <t xml:space="preserve">
</t>
    </r>
    <r>
      <rPr>
        <b/>
        <sz val="11"/>
        <color theme="1"/>
        <rFont val="Calibri"/>
        <family val="2"/>
        <scheme val="minor"/>
      </rPr>
      <t>Scenario:</t>
    </r>
    <r>
      <rPr>
        <sz val="11"/>
        <color theme="1"/>
        <rFont val="Calibri"/>
        <family val="2"/>
        <scheme val="minor"/>
      </rPr>
      <t xml:space="preserve"> 
Your director has asked you to conduct a financial analysis looking at adopting the first biosimilars for the system for Avastin ® (bevacizumab). The contract just came through for one of the biosimilars, MVASI ™ by Amgen. Below are the contract details for comparison. 
</t>
    </r>
    <r>
      <rPr>
        <b/>
        <sz val="11"/>
        <color theme="1"/>
        <rFont val="Calibri"/>
        <family val="2"/>
        <scheme val="minor"/>
      </rPr>
      <t xml:space="preserve">Current contract details for Avastin® (bevacizumab): 
Product Information:
</t>
    </r>
    <r>
      <rPr>
        <sz val="11"/>
        <color theme="1"/>
        <rFont val="Calibri"/>
        <family val="2"/>
        <scheme val="minor"/>
      </rPr>
      <t xml:space="preserve">1. NDC: 50242-0061-01
2. Product name: Avastin Intravenous Solution
3. Product Strength: 400mg/16mL
4. Unit size: 1 Vial
</t>
    </r>
    <r>
      <rPr>
        <b/>
        <sz val="11"/>
        <color theme="1"/>
        <rFont val="Calibri"/>
        <family val="2"/>
        <scheme val="minor"/>
      </rPr>
      <t>Pricing Information:</t>
    </r>
    <r>
      <rPr>
        <sz val="11"/>
        <color theme="1"/>
        <rFont val="Calibri"/>
        <family val="2"/>
        <scheme val="minor"/>
      </rPr>
      <t xml:space="preserve">
1. WAC Pricing: $3,187.76/vial (last price increase in 7/1/2018) 
2. GPO Discount Price: 10% off WAC per vial (base discount)
3. Performance rebate tiers:
     </t>
    </r>
    <r>
      <rPr>
        <u/>
        <sz val="11"/>
        <color theme="1"/>
        <rFont val="Calibri"/>
        <family val="2"/>
        <scheme val="minor"/>
      </rPr>
      <t>&gt;</t>
    </r>
    <r>
      <rPr>
        <sz val="11"/>
        <color theme="1"/>
        <rFont val="Calibri"/>
        <family val="2"/>
        <scheme val="minor"/>
      </rPr>
      <t xml:space="preserve">1900 units = 5% rebate at end of quarter
     </t>
    </r>
    <r>
      <rPr>
        <u/>
        <sz val="11"/>
        <color theme="1"/>
        <rFont val="Calibri"/>
        <family val="2"/>
        <scheme val="minor"/>
      </rPr>
      <t>&gt;</t>
    </r>
    <r>
      <rPr>
        <sz val="11"/>
        <color theme="1"/>
        <rFont val="Calibri"/>
        <family val="2"/>
        <scheme val="minor"/>
      </rPr>
      <t xml:space="preserve"> 345 units per quarter = 3% rebate at end of quarter
     </t>
    </r>
    <r>
      <rPr>
        <u/>
        <sz val="11"/>
        <color theme="1"/>
        <rFont val="Calibri"/>
        <family val="2"/>
        <scheme val="minor"/>
      </rPr>
      <t>&gt;</t>
    </r>
    <r>
      <rPr>
        <sz val="11"/>
        <color theme="1"/>
        <rFont val="Calibri"/>
        <family val="2"/>
        <scheme val="minor"/>
      </rPr>
      <t xml:space="preserve"> 1 unit per quarter = 1% rebate at end of quarter 
</t>
    </r>
    <r>
      <rPr>
        <b/>
        <sz val="11"/>
        <color theme="1"/>
        <rFont val="Calibri"/>
        <family val="2"/>
        <scheme val="minor"/>
      </rPr>
      <t>Utilization Information:</t>
    </r>
    <r>
      <rPr>
        <sz val="11"/>
        <color theme="1"/>
        <rFont val="Calibri"/>
        <family val="2"/>
        <scheme val="minor"/>
      </rPr>
      <t xml:space="preserve">
1. Quarterly use: 600 vials/quarter
</t>
    </r>
    <r>
      <rPr>
        <b/>
        <sz val="11"/>
        <color theme="1"/>
        <rFont val="Calibri"/>
        <family val="2"/>
        <scheme val="minor"/>
      </rPr>
      <t xml:space="preserve">Proposed contract details for MVASI™ (bevacizumab): 
</t>
    </r>
    <r>
      <rPr>
        <sz val="11"/>
        <color theme="1"/>
        <rFont val="Calibri"/>
        <family val="2"/>
        <scheme val="minor"/>
      </rPr>
      <t xml:space="preserve">1. NDC: 55513-0207-01
2. Product name: Mvasi intravenous solution
3. Product strength: 400mg/16mL
4. Unit size: 1 vial
Pricing Information:
1. WAC Pricing: $2,790.89/vial (last price increase 8/18/2021)
2. GPO Discount Price: 8% of WAC price per vial (base discount)
3. Performance Rebate Tiers: 
     </t>
    </r>
    <r>
      <rPr>
        <u/>
        <sz val="11"/>
        <color theme="1"/>
        <rFont val="Calibri"/>
        <family val="2"/>
        <scheme val="minor"/>
      </rPr>
      <t>&gt;</t>
    </r>
    <r>
      <rPr>
        <sz val="11"/>
        <color theme="1"/>
        <rFont val="Calibri"/>
        <family val="2"/>
        <scheme val="minor"/>
      </rPr>
      <t xml:space="preserve"> 10% MS of all similar products and reference = 3% end of quarter rebate
     </t>
    </r>
    <r>
      <rPr>
        <u/>
        <sz val="11"/>
        <color theme="1"/>
        <rFont val="Calibri"/>
        <family val="2"/>
        <scheme val="minor"/>
      </rPr>
      <t>&gt;</t>
    </r>
    <r>
      <rPr>
        <sz val="11"/>
        <color theme="1"/>
        <rFont val="Calibri"/>
        <family val="2"/>
        <scheme val="minor"/>
      </rPr>
      <t xml:space="preserve"> 30% MS of all similar products and reference = 5% end of quarter rebate 
     </t>
    </r>
    <r>
      <rPr>
        <u/>
        <sz val="11"/>
        <color theme="1"/>
        <rFont val="Calibri"/>
        <family val="2"/>
        <scheme val="minor"/>
      </rPr>
      <t xml:space="preserve">&gt; </t>
    </r>
    <r>
      <rPr>
        <sz val="11"/>
        <color theme="1"/>
        <rFont val="Calibri"/>
        <family val="2"/>
        <scheme val="minor"/>
      </rPr>
      <t xml:space="preserve">50% MS of all similar products and refence = 8% end of quarter rebate
Utilize the information above and the calculator template on the sheet titled "template" in order to create your forecast. The answer key can be found on the "Answer Key" tab.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</si>
  <si>
    <t>Contracted</t>
  </si>
  <si>
    <r>
      <rPr>
        <u/>
        <sz val="11"/>
        <rFont val="Calibri"/>
        <family val="2"/>
        <scheme val="minor"/>
      </rPr>
      <t>&gt;</t>
    </r>
    <r>
      <rPr>
        <sz val="11"/>
        <rFont val="Calibri"/>
        <family val="2"/>
        <scheme val="minor"/>
      </rPr>
      <t xml:space="preserve">1900 units </t>
    </r>
  </si>
  <si>
    <r>
      <rPr>
        <u/>
        <sz val="11"/>
        <rFont val="Calibri"/>
        <family val="2"/>
        <scheme val="minor"/>
      </rPr>
      <t>&gt;</t>
    </r>
    <r>
      <rPr>
        <sz val="11"/>
        <rFont val="Calibri"/>
        <family val="2"/>
        <scheme val="minor"/>
      </rPr>
      <t>345 units</t>
    </r>
  </si>
  <si>
    <r>
      <rPr>
        <u/>
        <sz val="11"/>
        <rFont val="Calibri"/>
        <family val="2"/>
        <scheme val="minor"/>
      </rPr>
      <t>&gt;</t>
    </r>
    <r>
      <rPr>
        <sz val="11"/>
        <rFont val="Calibri"/>
        <family val="2"/>
        <scheme val="minor"/>
      </rPr>
      <t xml:space="preserve"> 1 unit</t>
    </r>
  </si>
  <si>
    <t>1:1 Vial</t>
  </si>
  <si>
    <t xml:space="preserve">NOTE: Rows 7-8 serve as a quick analysis. If you use the average contracted price with just the contracted price for the new product, you can run a quick conversion to see if there are cost savings. You could consider using the lowest price (meeting all stipulations) to run a quick analysis as well. </t>
  </si>
  <si>
    <t xml:space="preserve">NOTE: We do not need to fill this out in this scenario. IF the current reference or currently used product has more incentives to offer, you can do an analysis in this section. </t>
  </si>
  <si>
    <t xml:space="preserve">NOTE: B65 serves as a control check. This should always be zero because this is current state. If this is greater than or below zero, somewhere a calculation is off. </t>
  </si>
  <si>
    <t xml:space="preserve">NOTE: Row 43 is a quick analysis. If the lowest price per unit of the proposed product switch is not less than than current contract offering, then you do not have to continue below from a strict financial perspective.. </t>
  </si>
  <si>
    <t>NOTE: If a negative number results (row 65), then the new product (in the given scenario) is more expensive than current state. Otherwise, compare the positives for savings amounts.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</si>
</sst>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color rgb="FFFFFF00"/>
      <name val="Calibri"/>
      <family val="2"/>
      <scheme val="minor"/>
    </font>
    <font>
      <b/>
      <sz val="11"/>
      <color rgb="FFFF0000"/>
      <name val="Calibri"/>
      <family val="2"/>
      <scheme val="minor"/>
    </font>
    <font>
      <u/>
      <sz val="11"/>
      <color theme="1"/>
      <name val="Calibri"/>
      <family val="2"/>
      <scheme val="minor"/>
    </font>
    <font>
      <b/>
      <sz val="11"/>
      <name val="Calibri"/>
      <family val="2"/>
      <scheme val="minor"/>
    </font>
    <font>
      <sz val="11"/>
      <name val="Calibri"/>
      <family val="2"/>
      <scheme val="minor"/>
    </font>
    <font>
      <u/>
      <sz val="11"/>
      <name val="Calibri"/>
      <family val="2"/>
      <scheme val="minor"/>
    </font>
    <font>
      <b/>
      <sz val="14"/>
      <color theme="1"/>
      <name val="Calibri"/>
      <family val="2"/>
      <scheme val="minor"/>
    </font>
    <font>
      <b/>
      <sz val="11"/>
      <color theme="7"/>
      <name val="Calibri"/>
      <family val="2"/>
      <scheme val="minor"/>
    </font>
    <font>
      <sz val="13"/>
      <color theme="1"/>
      <name val="Calibri"/>
      <family val="2"/>
      <scheme val="minor"/>
    </font>
    <font>
      <b/>
      <u/>
      <sz val="13"/>
      <color theme="1"/>
      <name val="Calibri"/>
      <family val="2"/>
      <scheme val="minor"/>
    </font>
    <font>
      <sz val="13"/>
      <color rgb="FFFF0000"/>
      <name val="Calibri"/>
      <family val="2"/>
      <scheme val="minor"/>
    </font>
    <font>
      <b/>
      <sz val="13"/>
      <color theme="1"/>
      <name val="Calibri"/>
      <family val="2"/>
      <scheme val="minor"/>
    </font>
    <font>
      <sz val="11"/>
      <color rgb="FF00000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rgb="FF0070C0"/>
        <bgColor indexed="64"/>
      </patternFill>
    </fill>
    <fill>
      <patternFill patternType="solid">
        <fgColor theme="2" tint="-0.249977111117893"/>
        <bgColor indexed="64"/>
      </patternFill>
    </fill>
    <fill>
      <patternFill patternType="solid">
        <fgColor theme="1"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4.9989318521683403E-2"/>
      </left>
      <right/>
      <top/>
      <bottom/>
      <diagonal/>
    </border>
    <border>
      <left/>
      <right/>
      <top style="thin">
        <color theme="2" tint="-9.9978637043366805E-2"/>
      </top>
      <bottom/>
      <diagonal/>
    </border>
    <border>
      <left style="thin">
        <color theme="2" tint="-9.9978637043366805E-2"/>
      </left>
      <right/>
      <top/>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style="thin">
        <color indexed="64"/>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top style="thin">
        <color theme="2" tint="-9.9978637043366805E-2"/>
      </top>
      <bottom/>
      <diagonal/>
    </border>
    <border>
      <left/>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style="thin">
        <color theme="2" tint="-9.9978637043366805E-2"/>
      </right>
      <top style="thin">
        <color theme="2" tint="-9.9978637043366805E-2"/>
      </top>
      <bottom/>
      <diagonal/>
    </border>
  </borders>
  <cellStyleXfs count="1">
    <xf numFmtId="0" fontId="0" fillId="0" borderId="0"/>
  </cellStyleXfs>
  <cellXfs count="133">
    <xf numFmtId="0" fontId="0" fillId="0" borderId="0" xfId="0"/>
    <xf numFmtId="0" fontId="0" fillId="0" borderId="0" xfId="0" applyAlignment="1">
      <alignment wrapText="1"/>
    </xf>
    <xf numFmtId="0" fontId="3" fillId="0" borderId="0" xfId="0" applyFont="1" applyAlignment="1">
      <alignment horizontal="center" wrapText="1"/>
    </xf>
    <xf numFmtId="0" fontId="0" fillId="3" borderId="1" xfId="0" applyFill="1" applyBorder="1" applyAlignment="1">
      <alignment wrapText="1"/>
    </xf>
    <xf numFmtId="0" fontId="0" fillId="4" borderId="1" xfId="0" applyFill="1" applyBorder="1" applyAlignment="1">
      <alignment wrapText="1"/>
    </xf>
    <xf numFmtId="0" fontId="3" fillId="6" borderId="1" xfId="0" applyFont="1" applyFill="1" applyBorder="1" applyAlignment="1">
      <alignment horizontal="center" wrapText="1"/>
    </xf>
    <xf numFmtId="164" fontId="0" fillId="3" borderId="1" xfId="0" applyNumberFormat="1" applyFill="1" applyBorder="1" applyAlignment="1">
      <alignment wrapText="1"/>
    </xf>
    <xf numFmtId="0" fontId="3" fillId="0" borderId="0" xfId="0" applyFont="1" applyAlignment="1">
      <alignment wrapText="1"/>
    </xf>
    <xf numFmtId="10" fontId="0" fillId="3" borderId="1" xfId="0" applyNumberFormat="1" applyFill="1" applyBorder="1" applyAlignment="1">
      <alignment wrapText="1"/>
    </xf>
    <xf numFmtId="0" fontId="1" fillId="2" borderId="0" xfId="0" applyFont="1" applyFill="1" applyAlignment="1">
      <alignment horizontal="center" wrapText="1"/>
    </xf>
    <xf numFmtId="0" fontId="1" fillId="6" borderId="2" xfId="0" applyFont="1" applyFill="1" applyBorder="1" applyAlignment="1">
      <alignment horizont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1" fillId="0" borderId="15" xfId="0" applyFont="1" applyBorder="1" applyAlignment="1">
      <alignment wrapText="1"/>
    </xf>
    <xf numFmtId="0" fontId="1" fillId="0" borderId="16" xfId="0" applyFont="1" applyBorder="1" applyAlignment="1">
      <alignment wrapText="1"/>
    </xf>
    <xf numFmtId="0" fontId="1" fillId="0" borderId="17" xfId="0" applyFont="1" applyBorder="1" applyAlignment="1">
      <alignment wrapText="1"/>
    </xf>
    <xf numFmtId="0" fontId="0" fillId="0" borderId="18" xfId="0" applyBorder="1" applyAlignment="1">
      <alignment wrapText="1"/>
    </xf>
    <xf numFmtId="0" fontId="1" fillId="0" borderId="19" xfId="0" applyFont="1" applyBorder="1" applyAlignment="1">
      <alignment wrapText="1"/>
    </xf>
    <xf numFmtId="0" fontId="0" fillId="0" borderId="20" xfId="0" applyBorder="1" applyAlignment="1">
      <alignment wrapText="1"/>
    </xf>
    <xf numFmtId="0" fontId="1" fillId="0" borderId="20" xfId="0" applyFont="1" applyBorder="1" applyAlignment="1">
      <alignment wrapText="1"/>
    </xf>
    <xf numFmtId="0" fontId="0" fillId="0" borderId="21" xfId="0" applyBorder="1" applyAlignment="1">
      <alignment wrapText="1"/>
    </xf>
    <xf numFmtId="0" fontId="1" fillId="0" borderId="22" xfId="0" applyFont="1" applyBorder="1" applyAlignment="1">
      <alignment wrapText="1"/>
    </xf>
    <xf numFmtId="0" fontId="0" fillId="0" borderId="17" xfId="0" applyBorder="1" applyAlignment="1">
      <alignment wrapText="1"/>
    </xf>
    <xf numFmtId="0" fontId="1" fillId="2" borderId="17" xfId="0" applyFont="1" applyFill="1" applyBorder="1" applyAlignment="1">
      <alignment horizontal="center" wrapText="1"/>
    </xf>
    <xf numFmtId="0" fontId="1" fillId="2" borderId="22" xfId="0" applyFont="1" applyFill="1" applyBorder="1" applyAlignment="1">
      <alignment horizontal="center" wrapText="1"/>
    </xf>
    <xf numFmtId="0" fontId="1" fillId="2" borderId="15" xfId="0" applyFont="1" applyFill="1" applyBorder="1" applyAlignment="1">
      <alignment horizontal="center" wrapText="1"/>
    </xf>
    <xf numFmtId="0" fontId="0" fillId="0" borderId="22" xfId="0" applyBorder="1" applyAlignment="1">
      <alignment wrapText="1"/>
    </xf>
    <xf numFmtId="0" fontId="1" fillId="2" borderId="13" xfId="0" applyFont="1" applyFill="1" applyBorder="1" applyAlignment="1">
      <alignment horizontal="center" wrapText="1"/>
    </xf>
    <xf numFmtId="0" fontId="3" fillId="0" borderId="20" xfId="0" applyFont="1" applyBorder="1" applyAlignment="1">
      <alignment wrapText="1"/>
    </xf>
    <xf numFmtId="0" fontId="3" fillId="0" borderId="14" xfId="0" applyFont="1" applyBorder="1" applyAlignment="1">
      <alignment wrapText="1"/>
    </xf>
    <xf numFmtId="0" fontId="3" fillId="0" borderId="17" xfId="0" applyFont="1" applyBorder="1" applyAlignment="1">
      <alignment wrapText="1"/>
    </xf>
    <xf numFmtId="0" fontId="0" fillId="0" borderId="23" xfId="0" applyBorder="1" applyAlignment="1">
      <alignment wrapText="1"/>
    </xf>
    <xf numFmtId="0" fontId="1" fillId="0" borderId="13" xfId="0" applyFont="1" applyBorder="1" applyAlignment="1">
      <alignment wrapText="1"/>
    </xf>
    <xf numFmtId="0" fontId="3" fillId="0" borderId="23" xfId="0" applyFont="1" applyBorder="1" applyAlignment="1">
      <alignment wrapText="1"/>
    </xf>
    <xf numFmtId="0" fontId="0" fillId="14" borderId="7" xfId="0" applyFill="1" applyBorder="1" applyAlignment="1">
      <alignment wrapText="1"/>
    </xf>
    <xf numFmtId="0" fontId="1" fillId="14" borderId="7" xfId="0" applyFont="1" applyFill="1" applyBorder="1" applyAlignment="1">
      <alignment wrapText="1"/>
    </xf>
    <xf numFmtId="0" fontId="1" fillId="14" borderId="7" xfId="0" applyFont="1" applyFill="1" applyBorder="1" applyAlignment="1">
      <alignment horizontal="center" wrapText="1"/>
    </xf>
    <xf numFmtId="0" fontId="3" fillId="14" borderId="7" xfId="0" applyFont="1" applyFill="1" applyBorder="1" applyAlignment="1">
      <alignment wrapText="1"/>
    </xf>
    <xf numFmtId="0" fontId="1" fillId="11" borderId="0" xfId="0" applyFont="1" applyFill="1" applyAlignment="1">
      <alignment horizontal="center" wrapText="1"/>
    </xf>
    <xf numFmtId="164" fontId="0" fillId="4" borderId="1" xfId="0" applyNumberFormat="1" applyFill="1" applyBorder="1" applyAlignment="1">
      <alignment wrapText="1"/>
    </xf>
    <xf numFmtId="0" fontId="0" fillId="3" borderId="1" xfId="0" applyFill="1" applyBorder="1" applyAlignment="1">
      <alignment horizontal="center" wrapText="1"/>
    </xf>
    <xf numFmtId="9" fontId="0" fillId="3" borderId="1" xfId="0" applyNumberFormat="1" applyFill="1" applyBorder="1" applyAlignment="1">
      <alignment horizontal="center" wrapText="1"/>
    </xf>
    <xf numFmtId="10" fontId="0" fillId="3" borderId="1" xfId="0" applyNumberFormat="1" applyFill="1" applyBorder="1" applyAlignment="1">
      <alignment horizontal="center" wrapText="1"/>
    </xf>
    <xf numFmtId="164" fontId="0" fillId="3" borderId="1" xfId="0" applyNumberFormat="1" applyFill="1" applyBorder="1" applyAlignment="1">
      <alignment horizontal="center" vertical="center" wrapText="1"/>
    </xf>
    <xf numFmtId="164" fontId="0" fillId="3" borderId="1" xfId="0" applyNumberFormat="1" applyFill="1" applyBorder="1" applyAlignment="1">
      <alignment horizontal="center" wrapText="1"/>
    </xf>
    <xf numFmtId="9" fontId="8" fillId="4" borderId="1" xfId="0" applyNumberFormat="1" applyFont="1" applyFill="1" applyBorder="1" applyAlignment="1">
      <alignment horizontal="center" wrapText="1"/>
    </xf>
    <xf numFmtId="0" fontId="0" fillId="4" borderId="1" xfId="0" applyFill="1" applyBorder="1" applyAlignment="1">
      <alignment horizontal="center" wrapText="1"/>
    </xf>
    <xf numFmtId="164" fontId="0" fillId="4" borderId="1" xfId="0" applyNumberFormat="1" applyFill="1" applyBorder="1" applyAlignment="1">
      <alignment horizontal="center" wrapText="1"/>
    </xf>
    <xf numFmtId="0" fontId="1" fillId="6"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6" xfId="0" applyFont="1" applyFill="1" applyBorder="1" applyAlignment="1">
      <alignment vertical="center" wrapText="1"/>
    </xf>
    <xf numFmtId="0" fontId="1" fillId="11" borderId="6"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0" fillId="14" borderId="7" xfId="0" applyFill="1" applyBorder="1" applyAlignment="1">
      <alignment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164" fontId="0" fillId="4" borderId="1" xfId="0" applyNumberFormat="1" applyFill="1" applyBorder="1" applyAlignment="1">
      <alignment horizontal="center" vertical="center" wrapText="1"/>
    </xf>
    <xf numFmtId="164" fontId="7" fillId="9"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0" fontId="2" fillId="3"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164" fontId="0" fillId="3" borderId="1" xfId="0" applyNumberFormat="1" applyFill="1" applyBorder="1" applyAlignment="1">
      <alignment vertical="center" wrapText="1"/>
    </xf>
    <xf numFmtId="0" fontId="0" fillId="3" borderId="1" xfId="0" applyFill="1" applyBorder="1" applyAlignment="1">
      <alignment vertical="center" wrapText="1"/>
    </xf>
    <xf numFmtId="164" fontId="3" fillId="10" borderId="1" xfId="0" applyNumberFormat="1" applyFont="1" applyFill="1" applyBorder="1" applyAlignment="1">
      <alignment horizontal="center" vertical="center" wrapText="1"/>
    </xf>
    <xf numFmtId="10" fontId="8" fillId="4" borderId="1" xfId="0" applyNumberFormat="1" applyFont="1" applyFill="1" applyBorder="1" applyAlignment="1">
      <alignment horizontal="center" wrapText="1"/>
    </xf>
    <xf numFmtId="164" fontId="8" fillId="4" borderId="1" xfId="0" applyNumberFormat="1" applyFont="1" applyFill="1" applyBorder="1" applyAlignment="1">
      <alignment horizontal="center" wrapText="1"/>
    </xf>
    <xf numFmtId="10" fontId="0" fillId="4" borderId="1" xfId="0" applyNumberFormat="1" applyFill="1" applyBorder="1" applyAlignment="1">
      <alignment wrapText="1"/>
    </xf>
    <xf numFmtId="0" fontId="0" fillId="0" borderId="0" xfId="0" applyAlignment="1">
      <alignment vertical="center" wrapText="1"/>
    </xf>
    <xf numFmtId="164" fontId="0" fillId="3" borderId="2"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2" fillId="5" borderId="1" xfId="0" applyFont="1" applyFill="1" applyBorder="1" applyAlignment="1">
      <alignment horizontal="center" vertical="center" wrapText="1"/>
    </xf>
    <xf numFmtId="164" fontId="0" fillId="5" borderId="2" xfId="0" applyNumberForma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xf>
    <xf numFmtId="0" fontId="16" fillId="5" borderId="1" xfId="0" applyFont="1" applyFill="1" applyBorder="1" applyAlignment="1">
      <alignment horizontal="center" vertical="center"/>
    </xf>
    <xf numFmtId="0" fontId="0" fillId="4" borderId="1" xfId="0" applyFill="1" applyBorder="1" applyAlignment="1">
      <alignment vertical="center" wrapText="1"/>
    </xf>
    <xf numFmtId="9" fontId="0" fillId="4" borderId="1" xfId="0" applyNumberFormat="1" applyFill="1" applyBorder="1" applyAlignment="1">
      <alignment horizontal="center" vertical="center" wrapText="1"/>
    </xf>
    <xf numFmtId="9" fontId="0" fillId="3" borderId="1" xfId="0" applyNumberFormat="1" applyFill="1" applyBorder="1" applyAlignment="1">
      <alignment horizontal="center" vertical="center" wrapText="1"/>
    </xf>
    <xf numFmtId="10" fontId="0" fillId="3" borderId="1" xfId="0" applyNumberFormat="1" applyFill="1" applyBorder="1" applyAlignment="1">
      <alignment horizontal="center" vertical="center" wrapText="1"/>
    </xf>
    <xf numFmtId="10" fontId="0" fillId="3" borderId="1" xfId="0" applyNumberFormat="1" applyFill="1" applyBorder="1" applyAlignment="1">
      <alignment vertical="center" wrapText="1"/>
    </xf>
    <xf numFmtId="10" fontId="0" fillId="4" borderId="1" xfId="0" applyNumberFormat="1" applyFill="1" applyBorder="1" applyAlignment="1">
      <alignment horizontal="center" vertical="center" wrapText="1"/>
    </xf>
    <xf numFmtId="0" fontId="8" fillId="4" borderId="1" xfId="0" applyFont="1" applyFill="1" applyBorder="1" applyAlignment="1">
      <alignment horizontal="center" wrapText="1"/>
    </xf>
    <xf numFmtId="10" fontId="0" fillId="4" borderId="1" xfId="0" applyNumberFormat="1" applyFill="1" applyBorder="1" applyAlignment="1">
      <alignment horizontal="center" wrapText="1"/>
    </xf>
    <xf numFmtId="0" fontId="8" fillId="4" borderId="1" xfId="0"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0" fontId="8" fillId="4" borderId="1" xfId="0" applyFont="1" applyFill="1" applyBorder="1" applyAlignment="1">
      <alignment vertical="center" wrapText="1"/>
    </xf>
    <xf numFmtId="164" fontId="8" fillId="4" borderId="1" xfId="0" applyNumberFormat="1"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10" fontId="8" fillId="3" borderId="1" xfId="0" applyNumberFormat="1" applyFont="1" applyFill="1" applyBorder="1" applyAlignment="1">
      <alignment horizontal="center" vertical="center" wrapText="1"/>
    </xf>
    <xf numFmtId="0" fontId="8" fillId="3" borderId="1" xfId="0" applyFont="1" applyFill="1" applyBorder="1" applyAlignment="1">
      <alignment vertical="center" wrapText="1"/>
    </xf>
    <xf numFmtId="10" fontId="8" fillId="3" borderId="1" xfId="0" applyNumberFormat="1" applyFont="1" applyFill="1" applyBorder="1" applyAlignment="1">
      <alignment vertical="center" wrapText="1"/>
    </xf>
    <xf numFmtId="0" fontId="8" fillId="5" borderId="1" xfId="0" applyFont="1" applyFill="1" applyBorder="1" applyAlignment="1">
      <alignment horizontal="center" vertical="center" wrapText="1"/>
    </xf>
    <xf numFmtId="164" fontId="0" fillId="5" borderId="1" xfId="0" applyNumberFormat="1" applyFill="1" applyBorder="1" applyAlignment="1">
      <alignment horizontal="center" vertical="center" wrapText="1"/>
    </xf>
    <xf numFmtId="0" fontId="0" fillId="0" borderId="0" xfId="0" applyAlignment="1">
      <alignment horizontal="left" vertical="top" wrapText="1"/>
    </xf>
    <xf numFmtId="0" fontId="0" fillId="0" borderId="1" xfId="0" applyBorder="1" applyAlignment="1">
      <alignment horizontal="left" vertical="center" wrapText="1"/>
    </xf>
    <xf numFmtId="0" fontId="8" fillId="0" borderId="1" xfId="0" applyFont="1" applyBorder="1" applyAlignment="1">
      <alignment horizontal="center" vertical="center" wrapText="1"/>
    </xf>
    <xf numFmtId="0" fontId="12" fillId="0" borderId="1" xfId="0" applyFont="1" applyBorder="1" applyAlignment="1">
      <alignment horizontal="left" vertical="top" wrapText="1"/>
    </xf>
    <xf numFmtId="0" fontId="1" fillId="8" borderId="1" xfId="0" applyFont="1" applyFill="1" applyBorder="1" applyAlignment="1">
      <alignment horizontal="center" vertical="center" wrapText="1"/>
    </xf>
    <xf numFmtId="0" fontId="0" fillId="7" borderId="1" xfId="0" applyFill="1" applyBorder="1" applyAlignment="1">
      <alignment horizontal="left" vertical="center" wrapText="1"/>
    </xf>
    <xf numFmtId="0" fontId="8" fillId="7"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2" fillId="0" borderId="0" xfId="0" applyFont="1" applyAlignment="1">
      <alignment horizontal="center" wrapText="1"/>
    </xf>
    <xf numFmtId="0" fontId="2" fillId="0" borderId="8" xfId="0" applyFont="1" applyBorder="1" applyAlignment="1">
      <alignment horizontal="center" wrapText="1"/>
    </xf>
    <xf numFmtId="0" fontId="5" fillId="0" borderId="5" xfId="0" applyFont="1" applyBorder="1" applyAlignment="1">
      <alignment horizontal="center" wrapText="1"/>
    </xf>
    <xf numFmtId="0" fontId="5" fillId="0" borderId="0" xfId="0" applyFont="1" applyAlignment="1">
      <alignment horizontal="center" wrapText="1"/>
    </xf>
    <xf numFmtId="0" fontId="5" fillId="0" borderId="8" xfId="0" applyFont="1" applyBorder="1" applyAlignment="1">
      <alignment horizont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6EF25-959A-429F-B224-860546AA6909}">
  <dimension ref="A1:O55"/>
  <sheetViews>
    <sheetView workbookViewId="0">
      <selection activeCell="U27" sqref="U27"/>
    </sheetView>
  </sheetViews>
  <sheetFormatPr defaultRowHeight="15" x14ac:dyDescent="0.25"/>
  <sheetData>
    <row r="1" spans="1:15" ht="14.45" customHeight="1" x14ac:dyDescent="0.25">
      <c r="A1" s="98" t="s">
        <v>100</v>
      </c>
      <c r="B1" s="98"/>
      <c r="C1" s="98"/>
      <c r="D1" s="98"/>
      <c r="E1" s="98"/>
      <c r="F1" s="98"/>
      <c r="G1" s="98"/>
      <c r="H1" s="98"/>
      <c r="I1" s="98"/>
      <c r="J1" s="98"/>
      <c r="K1" s="98"/>
      <c r="L1" s="98"/>
      <c r="M1" s="98"/>
      <c r="N1" s="98"/>
      <c r="O1" s="98"/>
    </row>
    <row r="2" spans="1:15" x14ac:dyDescent="0.25">
      <c r="A2" s="98"/>
      <c r="B2" s="98"/>
      <c r="C2" s="98"/>
      <c r="D2" s="98"/>
      <c r="E2" s="98"/>
      <c r="F2" s="98"/>
      <c r="G2" s="98"/>
      <c r="H2" s="98"/>
      <c r="I2" s="98"/>
      <c r="J2" s="98"/>
      <c r="K2" s="98"/>
      <c r="L2" s="98"/>
      <c r="M2" s="98"/>
      <c r="N2" s="98"/>
      <c r="O2" s="98"/>
    </row>
    <row r="3" spans="1:15" x14ac:dyDescent="0.25">
      <c r="A3" s="98"/>
      <c r="B3" s="98"/>
      <c r="C3" s="98"/>
      <c r="D3" s="98"/>
      <c r="E3" s="98"/>
      <c r="F3" s="98"/>
      <c r="G3" s="98"/>
      <c r="H3" s="98"/>
      <c r="I3" s="98"/>
      <c r="J3" s="98"/>
      <c r="K3" s="98"/>
      <c r="L3" s="98"/>
      <c r="M3" s="98"/>
      <c r="N3" s="98"/>
      <c r="O3" s="98"/>
    </row>
    <row r="4" spans="1:15" x14ac:dyDescent="0.25">
      <c r="A4" s="98"/>
      <c r="B4" s="98"/>
      <c r="C4" s="98"/>
      <c r="D4" s="98"/>
      <c r="E4" s="98"/>
      <c r="F4" s="98"/>
      <c r="G4" s="98"/>
      <c r="H4" s="98"/>
      <c r="I4" s="98"/>
      <c r="J4" s="98"/>
      <c r="K4" s="98"/>
      <c r="L4" s="98"/>
      <c r="M4" s="98"/>
      <c r="N4" s="98"/>
      <c r="O4" s="98"/>
    </row>
    <row r="5" spans="1:15" x14ac:dyDescent="0.25">
      <c r="A5" s="98"/>
      <c r="B5" s="98"/>
      <c r="C5" s="98"/>
      <c r="D5" s="98"/>
      <c r="E5" s="98"/>
      <c r="F5" s="98"/>
      <c r="G5" s="98"/>
      <c r="H5" s="98"/>
      <c r="I5" s="98"/>
      <c r="J5" s="98"/>
      <c r="K5" s="98"/>
      <c r="L5" s="98"/>
      <c r="M5" s="98"/>
      <c r="N5" s="98"/>
      <c r="O5" s="98"/>
    </row>
    <row r="6" spans="1:15" x14ac:dyDescent="0.25">
      <c r="A6" s="98"/>
      <c r="B6" s="98"/>
      <c r="C6" s="98"/>
      <c r="D6" s="98"/>
      <c r="E6" s="98"/>
      <c r="F6" s="98"/>
      <c r="G6" s="98"/>
      <c r="H6" s="98"/>
      <c r="I6" s="98"/>
      <c r="J6" s="98"/>
      <c r="K6" s="98"/>
      <c r="L6" s="98"/>
      <c r="M6" s="98"/>
      <c r="N6" s="98"/>
      <c r="O6" s="98"/>
    </row>
    <row r="7" spans="1:15" x14ac:dyDescent="0.25">
      <c r="A7" s="98"/>
      <c r="B7" s="98"/>
      <c r="C7" s="98"/>
      <c r="D7" s="98"/>
      <c r="E7" s="98"/>
      <c r="F7" s="98"/>
      <c r="G7" s="98"/>
      <c r="H7" s="98"/>
      <c r="I7" s="98"/>
      <c r="J7" s="98"/>
      <c r="K7" s="98"/>
      <c r="L7" s="98"/>
      <c r="M7" s="98"/>
      <c r="N7" s="98"/>
      <c r="O7" s="98"/>
    </row>
    <row r="8" spans="1:15" x14ac:dyDescent="0.25">
      <c r="A8" s="98"/>
      <c r="B8" s="98"/>
      <c r="C8" s="98"/>
      <c r="D8" s="98"/>
      <c r="E8" s="98"/>
      <c r="F8" s="98"/>
      <c r="G8" s="98"/>
      <c r="H8" s="98"/>
      <c r="I8" s="98"/>
      <c r="J8" s="98"/>
      <c r="K8" s="98"/>
      <c r="L8" s="98"/>
      <c r="M8" s="98"/>
      <c r="N8" s="98"/>
      <c r="O8" s="98"/>
    </row>
    <row r="9" spans="1:15" x14ac:dyDescent="0.25">
      <c r="A9" s="98"/>
      <c r="B9" s="98"/>
      <c r="C9" s="98"/>
      <c r="D9" s="98"/>
      <c r="E9" s="98"/>
      <c r="F9" s="98"/>
      <c r="G9" s="98"/>
      <c r="H9" s="98"/>
      <c r="I9" s="98"/>
      <c r="J9" s="98"/>
      <c r="K9" s="98"/>
      <c r="L9" s="98"/>
      <c r="M9" s="98"/>
      <c r="N9" s="98"/>
      <c r="O9" s="98"/>
    </row>
    <row r="10" spans="1:15" x14ac:dyDescent="0.25">
      <c r="A10" s="98"/>
      <c r="B10" s="98"/>
      <c r="C10" s="98"/>
      <c r="D10" s="98"/>
      <c r="E10" s="98"/>
      <c r="F10" s="98"/>
      <c r="G10" s="98"/>
      <c r="H10" s="98"/>
      <c r="I10" s="98"/>
      <c r="J10" s="98"/>
      <c r="K10" s="98"/>
      <c r="L10" s="98"/>
      <c r="M10" s="98"/>
      <c r="N10" s="98"/>
      <c r="O10" s="98"/>
    </row>
    <row r="11" spans="1:15" x14ac:dyDescent="0.25">
      <c r="A11" s="98"/>
      <c r="B11" s="98"/>
      <c r="C11" s="98"/>
      <c r="D11" s="98"/>
      <c r="E11" s="98"/>
      <c r="F11" s="98"/>
      <c r="G11" s="98"/>
      <c r="H11" s="98"/>
      <c r="I11" s="98"/>
      <c r="J11" s="98"/>
      <c r="K11" s="98"/>
      <c r="L11" s="98"/>
      <c r="M11" s="98"/>
      <c r="N11" s="98"/>
      <c r="O11" s="98"/>
    </row>
    <row r="12" spans="1:15" x14ac:dyDescent="0.25">
      <c r="A12" s="98"/>
      <c r="B12" s="98"/>
      <c r="C12" s="98"/>
      <c r="D12" s="98"/>
      <c r="E12" s="98"/>
      <c r="F12" s="98"/>
      <c r="G12" s="98"/>
      <c r="H12" s="98"/>
      <c r="I12" s="98"/>
      <c r="J12" s="98"/>
      <c r="K12" s="98"/>
      <c r="L12" s="98"/>
      <c r="M12" s="98"/>
      <c r="N12" s="98"/>
      <c r="O12" s="98"/>
    </row>
    <row r="13" spans="1:15" x14ac:dyDescent="0.25">
      <c r="A13" s="98"/>
      <c r="B13" s="98"/>
      <c r="C13" s="98"/>
      <c r="D13" s="98"/>
      <c r="E13" s="98"/>
      <c r="F13" s="98"/>
      <c r="G13" s="98"/>
      <c r="H13" s="98"/>
      <c r="I13" s="98"/>
      <c r="J13" s="98"/>
      <c r="K13" s="98"/>
      <c r="L13" s="98"/>
      <c r="M13" s="98"/>
      <c r="N13" s="98"/>
      <c r="O13" s="98"/>
    </row>
    <row r="14" spans="1:15" x14ac:dyDescent="0.25">
      <c r="A14" s="98"/>
      <c r="B14" s="98"/>
      <c r="C14" s="98"/>
      <c r="D14" s="98"/>
      <c r="E14" s="98"/>
      <c r="F14" s="98"/>
      <c r="G14" s="98"/>
      <c r="H14" s="98"/>
      <c r="I14" s="98"/>
      <c r="J14" s="98"/>
      <c r="K14" s="98"/>
      <c r="L14" s="98"/>
      <c r="M14" s="98"/>
      <c r="N14" s="98"/>
      <c r="O14" s="98"/>
    </row>
    <row r="15" spans="1:15" x14ac:dyDescent="0.25">
      <c r="A15" s="98"/>
      <c r="B15" s="98"/>
      <c r="C15" s="98"/>
      <c r="D15" s="98"/>
      <c r="E15" s="98"/>
      <c r="F15" s="98"/>
      <c r="G15" s="98"/>
      <c r="H15" s="98"/>
      <c r="I15" s="98"/>
      <c r="J15" s="98"/>
      <c r="K15" s="98"/>
      <c r="L15" s="98"/>
      <c r="M15" s="98"/>
      <c r="N15" s="98"/>
      <c r="O15" s="98"/>
    </row>
    <row r="16" spans="1:15" x14ac:dyDescent="0.25">
      <c r="A16" s="98"/>
      <c r="B16" s="98"/>
      <c r="C16" s="98"/>
      <c r="D16" s="98"/>
      <c r="E16" s="98"/>
      <c r="F16" s="98"/>
      <c r="G16" s="98"/>
      <c r="H16" s="98"/>
      <c r="I16" s="98"/>
      <c r="J16" s="98"/>
      <c r="K16" s="98"/>
      <c r="L16" s="98"/>
      <c r="M16" s="98"/>
      <c r="N16" s="98"/>
      <c r="O16" s="98"/>
    </row>
    <row r="17" spans="1:15" x14ac:dyDescent="0.25">
      <c r="A17" s="98"/>
      <c r="B17" s="98"/>
      <c r="C17" s="98"/>
      <c r="D17" s="98"/>
      <c r="E17" s="98"/>
      <c r="F17" s="98"/>
      <c r="G17" s="98"/>
      <c r="H17" s="98"/>
      <c r="I17" s="98"/>
      <c r="J17" s="98"/>
      <c r="K17" s="98"/>
      <c r="L17" s="98"/>
      <c r="M17" s="98"/>
      <c r="N17" s="98"/>
      <c r="O17" s="98"/>
    </row>
    <row r="18" spans="1:15" x14ac:dyDescent="0.25">
      <c r="A18" s="98"/>
      <c r="B18" s="98"/>
      <c r="C18" s="98"/>
      <c r="D18" s="98"/>
      <c r="E18" s="98"/>
      <c r="F18" s="98"/>
      <c r="G18" s="98"/>
      <c r="H18" s="98"/>
      <c r="I18" s="98"/>
      <c r="J18" s="98"/>
      <c r="K18" s="98"/>
      <c r="L18" s="98"/>
      <c r="M18" s="98"/>
      <c r="N18" s="98"/>
      <c r="O18" s="98"/>
    </row>
    <row r="19" spans="1:15" x14ac:dyDescent="0.25">
      <c r="A19" s="98"/>
      <c r="B19" s="98"/>
      <c r="C19" s="98"/>
      <c r="D19" s="98"/>
      <c r="E19" s="98"/>
      <c r="F19" s="98"/>
      <c r="G19" s="98"/>
      <c r="H19" s="98"/>
      <c r="I19" s="98"/>
      <c r="J19" s="98"/>
      <c r="K19" s="98"/>
      <c r="L19" s="98"/>
      <c r="M19" s="98"/>
      <c r="N19" s="98"/>
      <c r="O19" s="98"/>
    </row>
    <row r="20" spans="1:15" x14ac:dyDescent="0.25">
      <c r="A20" s="98"/>
      <c r="B20" s="98"/>
      <c r="C20" s="98"/>
      <c r="D20" s="98"/>
      <c r="E20" s="98"/>
      <c r="F20" s="98"/>
      <c r="G20" s="98"/>
      <c r="H20" s="98"/>
      <c r="I20" s="98"/>
      <c r="J20" s="98"/>
      <c r="K20" s="98"/>
      <c r="L20" s="98"/>
      <c r="M20" s="98"/>
      <c r="N20" s="98"/>
      <c r="O20" s="98"/>
    </row>
    <row r="21" spans="1:15" x14ac:dyDescent="0.25">
      <c r="A21" s="98"/>
      <c r="B21" s="98"/>
      <c r="C21" s="98"/>
      <c r="D21" s="98"/>
      <c r="E21" s="98"/>
      <c r="F21" s="98"/>
      <c r="G21" s="98"/>
      <c r="H21" s="98"/>
      <c r="I21" s="98"/>
      <c r="J21" s="98"/>
      <c r="K21" s="98"/>
      <c r="L21" s="98"/>
      <c r="M21" s="98"/>
      <c r="N21" s="98"/>
      <c r="O21" s="98"/>
    </row>
    <row r="22" spans="1:15" x14ac:dyDescent="0.25">
      <c r="A22" s="98"/>
      <c r="B22" s="98"/>
      <c r="C22" s="98"/>
      <c r="D22" s="98"/>
      <c r="E22" s="98"/>
      <c r="F22" s="98"/>
      <c r="G22" s="98"/>
      <c r="H22" s="98"/>
      <c r="I22" s="98"/>
      <c r="J22" s="98"/>
      <c r="K22" s="98"/>
      <c r="L22" s="98"/>
      <c r="M22" s="98"/>
      <c r="N22" s="98"/>
      <c r="O22" s="98"/>
    </row>
    <row r="23" spans="1:15" x14ac:dyDescent="0.25">
      <c r="A23" s="98"/>
      <c r="B23" s="98"/>
      <c r="C23" s="98"/>
      <c r="D23" s="98"/>
      <c r="E23" s="98"/>
      <c r="F23" s="98"/>
      <c r="G23" s="98"/>
      <c r="H23" s="98"/>
      <c r="I23" s="98"/>
      <c r="J23" s="98"/>
      <c r="K23" s="98"/>
      <c r="L23" s="98"/>
      <c r="M23" s="98"/>
      <c r="N23" s="98"/>
      <c r="O23" s="98"/>
    </row>
    <row r="24" spans="1:15" x14ac:dyDescent="0.25">
      <c r="A24" s="98"/>
      <c r="B24" s="98"/>
      <c r="C24" s="98"/>
      <c r="D24" s="98"/>
      <c r="E24" s="98"/>
      <c r="F24" s="98"/>
      <c r="G24" s="98"/>
      <c r="H24" s="98"/>
      <c r="I24" s="98"/>
      <c r="J24" s="98"/>
      <c r="K24" s="98"/>
      <c r="L24" s="98"/>
      <c r="M24" s="98"/>
      <c r="N24" s="98"/>
      <c r="O24" s="98"/>
    </row>
    <row r="25" spans="1:15" x14ac:dyDescent="0.25">
      <c r="A25" s="98"/>
      <c r="B25" s="98"/>
      <c r="C25" s="98"/>
      <c r="D25" s="98"/>
      <c r="E25" s="98"/>
      <c r="F25" s="98"/>
      <c r="G25" s="98"/>
      <c r="H25" s="98"/>
      <c r="I25" s="98"/>
      <c r="J25" s="98"/>
      <c r="K25" s="98"/>
      <c r="L25" s="98"/>
      <c r="M25" s="98"/>
      <c r="N25" s="98"/>
      <c r="O25" s="98"/>
    </row>
    <row r="26" spans="1:15" x14ac:dyDescent="0.25">
      <c r="A26" s="98"/>
      <c r="B26" s="98"/>
      <c r="C26" s="98"/>
      <c r="D26" s="98"/>
      <c r="E26" s="98"/>
      <c r="F26" s="98"/>
      <c r="G26" s="98"/>
      <c r="H26" s="98"/>
      <c r="I26" s="98"/>
      <c r="J26" s="98"/>
      <c r="K26" s="98"/>
      <c r="L26" s="98"/>
      <c r="M26" s="98"/>
      <c r="N26" s="98"/>
      <c r="O26" s="98"/>
    </row>
    <row r="27" spans="1:15" x14ac:dyDescent="0.25">
      <c r="A27" s="98"/>
      <c r="B27" s="98"/>
      <c r="C27" s="98"/>
      <c r="D27" s="98"/>
      <c r="E27" s="98"/>
      <c r="F27" s="98"/>
      <c r="G27" s="98"/>
      <c r="H27" s="98"/>
      <c r="I27" s="98"/>
      <c r="J27" s="98"/>
      <c r="K27" s="98"/>
      <c r="L27" s="98"/>
      <c r="M27" s="98"/>
      <c r="N27" s="98"/>
      <c r="O27" s="98"/>
    </row>
    <row r="28" spans="1:15" x14ac:dyDescent="0.25">
      <c r="A28" s="98"/>
      <c r="B28" s="98"/>
      <c r="C28" s="98"/>
      <c r="D28" s="98"/>
      <c r="E28" s="98"/>
      <c r="F28" s="98"/>
      <c r="G28" s="98"/>
      <c r="H28" s="98"/>
      <c r="I28" s="98"/>
      <c r="J28" s="98"/>
      <c r="K28" s="98"/>
      <c r="L28" s="98"/>
      <c r="M28" s="98"/>
      <c r="N28" s="98"/>
      <c r="O28" s="98"/>
    </row>
    <row r="29" spans="1:15" x14ac:dyDescent="0.25">
      <c r="A29" s="98"/>
      <c r="B29" s="98"/>
      <c r="C29" s="98"/>
      <c r="D29" s="98"/>
      <c r="E29" s="98"/>
      <c r="F29" s="98"/>
      <c r="G29" s="98"/>
      <c r="H29" s="98"/>
      <c r="I29" s="98"/>
      <c r="J29" s="98"/>
      <c r="K29" s="98"/>
      <c r="L29" s="98"/>
      <c r="M29" s="98"/>
      <c r="N29" s="98"/>
      <c r="O29" s="98"/>
    </row>
    <row r="30" spans="1:15" x14ac:dyDescent="0.25">
      <c r="A30" s="98"/>
      <c r="B30" s="98"/>
      <c r="C30" s="98"/>
      <c r="D30" s="98"/>
      <c r="E30" s="98"/>
      <c r="F30" s="98"/>
      <c r="G30" s="98"/>
      <c r="H30" s="98"/>
      <c r="I30" s="98"/>
      <c r="J30" s="98"/>
      <c r="K30" s="98"/>
      <c r="L30" s="98"/>
      <c r="M30" s="98"/>
      <c r="N30" s="98"/>
      <c r="O30" s="98"/>
    </row>
    <row r="31" spans="1:15" x14ac:dyDescent="0.25">
      <c r="A31" s="98"/>
      <c r="B31" s="98"/>
      <c r="C31" s="98"/>
      <c r="D31" s="98"/>
      <c r="E31" s="98"/>
      <c r="F31" s="98"/>
      <c r="G31" s="98"/>
      <c r="H31" s="98"/>
      <c r="I31" s="98"/>
      <c r="J31" s="98"/>
      <c r="K31" s="98"/>
      <c r="L31" s="98"/>
      <c r="M31" s="98"/>
      <c r="N31" s="98"/>
      <c r="O31" s="98"/>
    </row>
    <row r="32" spans="1:15" x14ac:dyDescent="0.25">
      <c r="A32" s="98"/>
      <c r="B32" s="98"/>
      <c r="C32" s="98"/>
      <c r="D32" s="98"/>
      <c r="E32" s="98"/>
      <c r="F32" s="98"/>
      <c r="G32" s="98"/>
      <c r="H32" s="98"/>
      <c r="I32" s="98"/>
      <c r="J32" s="98"/>
      <c r="K32" s="98"/>
      <c r="L32" s="98"/>
      <c r="M32" s="98"/>
      <c r="N32" s="98"/>
      <c r="O32" s="98"/>
    </row>
    <row r="33" spans="1:15" x14ac:dyDescent="0.25">
      <c r="A33" s="98"/>
      <c r="B33" s="98"/>
      <c r="C33" s="98"/>
      <c r="D33" s="98"/>
      <c r="E33" s="98"/>
      <c r="F33" s="98"/>
      <c r="G33" s="98"/>
      <c r="H33" s="98"/>
      <c r="I33" s="98"/>
      <c r="J33" s="98"/>
      <c r="K33" s="98"/>
      <c r="L33" s="98"/>
      <c r="M33" s="98"/>
      <c r="N33" s="98"/>
      <c r="O33" s="98"/>
    </row>
    <row r="34" spans="1:15" x14ac:dyDescent="0.25">
      <c r="A34" s="98"/>
      <c r="B34" s="98"/>
      <c r="C34" s="98"/>
      <c r="D34" s="98"/>
      <c r="E34" s="98"/>
      <c r="F34" s="98"/>
      <c r="G34" s="98"/>
      <c r="H34" s="98"/>
      <c r="I34" s="98"/>
      <c r="J34" s="98"/>
      <c r="K34" s="98"/>
      <c r="L34" s="98"/>
      <c r="M34" s="98"/>
      <c r="N34" s="98"/>
      <c r="O34" s="98"/>
    </row>
    <row r="35" spans="1:15" x14ac:dyDescent="0.25">
      <c r="A35" s="98"/>
      <c r="B35" s="98"/>
      <c r="C35" s="98"/>
      <c r="D35" s="98"/>
      <c r="E35" s="98"/>
      <c r="F35" s="98"/>
      <c r="G35" s="98"/>
      <c r="H35" s="98"/>
      <c r="I35" s="98"/>
      <c r="J35" s="98"/>
      <c r="K35" s="98"/>
      <c r="L35" s="98"/>
      <c r="M35" s="98"/>
      <c r="N35" s="98"/>
      <c r="O35" s="98"/>
    </row>
    <row r="36" spans="1:15" x14ac:dyDescent="0.25">
      <c r="A36" s="98"/>
      <c r="B36" s="98"/>
      <c r="C36" s="98"/>
      <c r="D36" s="98"/>
      <c r="E36" s="98"/>
      <c r="F36" s="98"/>
      <c r="G36" s="98"/>
      <c r="H36" s="98"/>
      <c r="I36" s="98"/>
      <c r="J36" s="98"/>
      <c r="K36" s="98"/>
      <c r="L36" s="98"/>
      <c r="M36" s="98"/>
      <c r="N36" s="98"/>
      <c r="O36" s="98"/>
    </row>
    <row r="37" spans="1:15" x14ac:dyDescent="0.25">
      <c r="A37" s="98"/>
      <c r="B37" s="98"/>
      <c r="C37" s="98"/>
      <c r="D37" s="98"/>
      <c r="E37" s="98"/>
      <c r="F37" s="98"/>
      <c r="G37" s="98"/>
      <c r="H37" s="98"/>
      <c r="I37" s="98"/>
      <c r="J37" s="98"/>
      <c r="K37" s="98"/>
      <c r="L37" s="98"/>
      <c r="M37" s="98"/>
      <c r="N37" s="98"/>
      <c r="O37" s="98"/>
    </row>
    <row r="38" spans="1:15" x14ac:dyDescent="0.25">
      <c r="A38" s="98"/>
      <c r="B38" s="98"/>
      <c r="C38" s="98"/>
      <c r="D38" s="98"/>
      <c r="E38" s="98"/>
      <c r="F38" s="98"/>
      <c r="G38" s="98"/>
      <c r="H38" s="98"/>
      <c r="I38" s="98"/>
      <c r="J38" s="98"/>
      <c r="K38" s="98"/>
      <c r="L38" s="98"/>
      <c r="M38" s="98"/>
      <c r="N38" s="98"/>
      <c r="O38" s="98"/>
    </row>
    <row r="39" spans="1:15" x14ac:dyDescent="0.25">
      <c r="A39" s="98"/>
      <c r="B39" s="98"/>
      <c r="C39" s="98"/>
      <c r="D39" s="98"/>
      <c r="E39" s="98"/>
      <c r="F39" s="98"/>
      <c r="G39" s="98"/>
      <c r="H39" s="98"/>
      <c r="I39" s="98"/>
      <c r="J39" s="98"/>
      <c r="K39" s="98"/>
      <c r="L39" s="98"/>
      <c r="M39" s="98"/>
      <c r="N39" s="98"/>
      <c r="O39" s="98"/>
    </row>
    <row r="40" spans="1:15" x14ac:dyDescent="0.25">
      <c r="A40" s="98"/>
      <c r="B40" s="98"/>
      <c r="C40" s="98"/>
      <c r="D40" s="98"/>
      <c r="E40" s="98"/>
      <c r="F40" s="98"/>
      <c r="G40" s="98"/>
      <c r="H40" s="98"/>
      <c r="I40" s="98"/>
      <c r="J40" s="98"/>
      <c r="K40" s="98"/>
      <c r="L40" s="98"/>
      <c r="M40" s="98"/>
      <c r="N40" s="98"/>
      <c r="O40" s="98"/>
    </row>
    <row r="41" spans="1:15" x14ac:dyDescent="0.25">
      <c r="A41" s="98"/>
      <c r="B41" s="98"/>
      <c r="C41" s="98"/>
      <c r="D41" s="98"/>
      <c r="E41" s="98"/>
      <c r="F41" s="98"/>
      <c r="G41" s="98"/>
      <c r="H41" s="98"/>
      <c r="I41" s="98"/>
      <c r="J41" s="98"/>
      <c r="K41" s="98"/>
      <c r="L41" s="98"/>
      <c r="M41" s="98"/>
      <c r="N41" s="98"/>
      <c r="O41" s="98"/>
    </row>
    <row r="42" spans="1:15" x14ac:dyDescent="0.25">
      <c r="A42" s="98"/>
      <c r="B42" s="98"/>
      <c r="C42" s="98"/>
      <c r="D42" s="98"/>
      <c r="E42" s="98"/>
      <c r="F42" s="98"/>
      <c r="G42" s="98"/>
      <c r="H42" s="98"/>
      <c r="I42" s="98"/>
      <c r="J42" s="98"/>
      <c r="K42" s="98"/>
      <c r="L42" s="98"/>
      <c r="M42" s="98"/>
      <c r="N42" s="98"/>
      <c r="O42" s="98"/>
    </row>
    <row r="43" spans="1:15" x14ac:dyDescent="0.25">
      <c r="A43" s="98"/>
      <c r="B43" s="98"/>
      <c r="C43" s="98"/>
      <c r="D43" s="98"/>
      <c r="E43" s="98"/>
      <c r="F43" s="98"/>
      <c r="G43" s="98"/>
      <c r="H43" s="98"/>
      <c r="I43" s="98"/>
      <c r="J43" s="98"/>
      <c r="K43" s="98"/>
      <c r="L43" s="98"/>
      <c r="M43" s="98"/>
      <c r="N43" s="98"/>
      <c r="O43" s="98"/>
    </row>
    <row r="44" spans="1:15" x14ac:dyDescent="0.25">
      <c r="A44" s="98"/>
      <c r="B44" s="98"/>
      <c r="C44" s="98"/>
      <c r="D44" s="98"/>
      <c r="E44" s="98"/>
      <c r="F44" s="98"/>
      <c r="G44" s="98"/>
      <c r="H44" s="98"/>
      <c r="I44" s="98"/>
      <c r="J44" s="98"/>
      <c r="K44" s="98"/>
      <c r="L44" s="98"/>
      <c r="M44" s="98"/>
      <c r="N44" s="98"/>
      <c r="O44" s="98"/>
    </row>
    <row r="45" spans="1:15" x14ac:dyDescent="0.25">
      <c r="A45" s="98"/>
      <c r="B45" s="98"/>
      <c r="C45" s="98"/>
      <c r="D45" s="98"/>
      <c r="E45" s="98"/>
      <c r="F45" s="98"/>
      <c r="G45" s="98"/>
      <c r="H45" s="98"/>
      <c r="I45" s="98"/>
      <c r="J45" s="98"/>
      <c r="K45" s="98"/>
      <c r="L45" s="98"/>
      <c r="M45" s="98"/>
      <c r="N45" s="98"/>
      <c r="O45" s="98"/>
    </row>
    <row r="46" spans="1:15" x14ac:dyDescent="0.25">
      <c r="A46" s="98"/>
      <c r="B46" s="98"/>
      <c r="C46" s="98"/>
      <c r="D46" s="98"/>
      <c r="E46" s="98"/>
      <c r="F46" s="98"/>
      <c r="G46" s="98"/>
      <c r="H46" s="98"/>
      <c r="I46" s="98"/>
      <c r="J46" s="98"/>
      <c r="K46" s="98"/>
      <c r="L46" s="98"/>
      <c r="M46" s="98"/>
      <c r="N46" s="98"/>
      <c r="O46" s="98"/>
    </row>
    <row r="47" spans="1:15" x14ac:dyDescent="0.25">
      <c r="A47" s="98"/>
      <c r="B47" s="98"/>
      <c r="C47" s="98"/>
      <c r="D47" s="98"/>
      <c r="E47" s="98"/>
      <c r="F47" s="98"/>
      <c r="G47" s="98"/>
      <c r="H47" s="98"/>
      <c r="I47" s="98"/>
      <c r="J47" s="98"/>
      <c r="K47" s="98"/>
      <c r="L47" s="98"/>
      <c r="M47" s="98"/>
      <c r="N47" s="98"/>
      <c r="O47" s="98"/>
    </row>
    <row r="48" spans="1:15" x14ac:dyDescent="0.25">
      <c r="A48" s="98"/>
      <c r="B48" s="98"/>
      <c r="C48" s="98"/>
      <c r="D48" s="98"/>
      <c r="E48" s="98"/>
      <c r="F48" s="98"/>
      <c r="G48" s="98"/>
      <c r="H48" s="98"/>
      <c r="I48" s="98"/>
      <c r="J48" s="98"/>
      <c r="K48" s="98"/>
      <c r="L48" s="98"/>
      <c r="M48" s="98"/>
      <c r="N48" s="98"/>
      <c r="O48" s="98"/>
    </row>
    <row r="49" spans="1:15" x14ac:dyDescent="0.25">
      <c r="A49" s="98"/>
      <c r="B49" s="98"/>
      <c r="C49" s="98"/>
      <c r="D49" s="98"/>
      <c r="E49" s="98"/>
      <c r="F49" s="98"/>
      <c r="G49" s="98"/>
      <c r="H49" s="98"/>
      <c r="I49" s="98"/>
      <c r="J49" s="98"/>
      <c r="K49" s="98"/>
      <c r="L49" s="98"/>
      <c r="M49" s="98"/>
      <c r="N49" s="98"/>
      <c r="O49" s="98"/>
    </row>
    <row r="50" spans="1:15" x14ac:dyDescent="0.25">
      <c r="A50" s="98"/>
      <c r="B50" s="98"/>
      <c r="C50" s="98"/>
      <c r="D50" s="98"/>
      <c r="E50" s="98"/>
      <c r="F50" s="98"/>
      <c r="G50" s="98"/>
      <c r="H50" s="98"/>
      <c r="I50" s="98"/>
      <c r="J50" s="98"/>
      <c r="K50" s="98"/>
      <c r="L50" s="98"/>
      <c r="M50" s="98"/>
      <c r="N50" s="98"/>
      <c r="O50" s="98"/>
    </row>
    <row r="51" spans="1:15" x14ac:dyDescent="0.25">
      <c r="A51" s="98"/>
      <c r="B51" s="98"/>
      <c r="C51" s="98"/>
      <c r="D51" s="98"/>
      <c r="E51" s="98"/>
      <c r="F51" s="98"/>
      <c r="G51" s="98"/>
      <c r="H51" s="98"/>
      <c r="I51" s="98"/>
      <c r="J51" s="98"/>
      <c r="K51" s="98"/>
      <c r="L51" s="98"/>
      <c r="M51" s="98"/>
      <c r="N51" s="98"/>
      <c r="O51" s="98"/>
    </row>
    <row r="52" spans="1:15" x14ac:dyDescent="0.25">
      <c r="A52" s="98"/>
      <c r="B52" s="98"/>
      <c r="C52" s="98"/>
      <c r="D52" s="98"/>
      <c r="E52" s="98"/>
      <c r="F52" s="98"/>
      <c r="G52" s="98"/>
      <c r="H52" s="98"/>
      <c r="I52" s="98"/>
      <c r="J52" s="98"/>
      <c r="K52" s="98"/>
      <c r="L52" s="98"/>
      <c r="M52" s="98"/>
      <c r="N52" s="98"/>
      <c r="O52" s="98"/>
    </row>
    <row r="53" spans="1:15" x14ac:dyDescent="0.25">
      <c r="A53" s="98"/>
      <c r="B53" s="98"/>
      <c r="C53" s="98"/>
      <c r="D53" s="98"/>
      <c r="E53" s="98"/>
      <c r="F53" s="98"/>
      <c r="G53" s="98"/>
      <c r="H53" s="98"/>
      <c r="I53" s="98"/>
      <c r="J53" s="98"/>
      <c r="K53" s="98"/>
      <c r="L53" s="98"/>
      <c r="M53" s="98"/>
      <c r="N53" s="98"/>
      <c r="O53" s="98"/>
    </row>
    <row r="54" spans="1:15" x14ac:dyDescent="0.25">
      <c r="A54" s="98"/>
      <c r="B54" s="98"/>
      <c r="C54" s="98"/>
      <c r="D54" s="98"/>
      <c r="E54" s="98"/>
      <c r="F54" s="98"/>
      <c r="G54" s="98"/>
      <c r="H54" s="98"/>
      <c r="I54" s="98"/>
      <c r="J54" s="98"/>
      <c r="K54" s="98"/>
      <c r="L54" s="98"/>
      <c r="M54" s="98"/>
      <c r="N54" s="98"/>
      <c r="O54" s="98"/>
    </row>
    <row r="55" spans="1:15" x14ac:dyDescent="0.25">
      <c r="A55" s="98"/>
      <c r="B55" s="98"/>
      <c r="C55" s="98"/>
      <c r="D55" s="98"/>
      <c r="E55" s="98"/>
      <c r="F55" s="98"/>
      <c r="G55" s="98"/>
      <c r="H55" s="98"/>
      <c r="I55" s="98"/>
      <c r="J55" s="98"/>
      <c r="K55" s="98"/>
      <c r="L55" s="98"/>
      <c r="M55" s="98"/>
      <c r="N55" s="98"/>
      <c r="O55" s="98"/>
    </row>
  </sheetData>
  <mergeCells count="1">
    <mergeCell ref="A1:O55"/>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41DC7-39A6-4F4F-8E26-461216EAA6B4}">
  <dimension ref="A1:P65"/>
  <sheetViews>
    <sheetView zoomScale="70" zoomScaleNormal="70" workbookViewId="0">
      <selection activeCell="J65" sqref="J65"/>
    </sheetView>
  </sheetViews>
  <sheetFormatPr defaultColWidth="8.85546875" defaultRowHeight="15" x14ac:dyDescent="0.25"/>
  <cols>
    <col min="1" max="1" width="18.5703125" style="1" customWidth="1"/>
    <col min="2" max="2" width="26.5703125" style="1" customWidth="1"/>
    <col min="3" max="3" width="25.5703125" style="1" customWidth="1"/>
    <col min="4" max="4" width="23.140625" style="1" customWidth="1"/>
    <col min="5" max="5" width="21.5703125" style="1" customWidth="1"/>
    <col min="6" max="6" width="21.85546875" style="1" customWidth="1"/>
    <col min="7" max="7" width="23.85546875" style="1" customWidth="1"/>
    <col min="8" max="8" width="25" style="1" customWidth="1"/>
    <col min="9" max="9" width="2.140625" style="35" customWidth="1"/>
    <col min="10" max="12" width="8.85546875" style="1"/>
    <col min="13" max="13" width="15.42578125" style="1" customWidth="1"/>
    <col min="14" max="14" width="8.85546875" style="1"/>
    <col min="15" max="15" width="26.7109375" style="1" customWidth="1"/>
    <col min="16" max="16384" width="8.85546875" style="1"/>
  </cols>
  <sheetData>
    <row r="1" spans="1:16" ht="14.45" customHeight="1" x14ac:dyDescent="0.25">
      <c r="A1" s="101" t="s">
        <v>65</v>
      </c>
      <c r="B1" s="101"/>
      <c r="C1" s="101"/>
      <c r="D1" s="101"/>
      <c r="E1" s="101"/>
      <c r="F1" s="101"/>
      <c r="G1" s="101"/>
      <c r="H1" s="101"/>
      <c r="I1" s="101"/>
      <c r="J1" s="101"/>
      <c r="K1" s="101"/>
      <c r="L1" s="101"/>
      <c r="M1" s="101"/>
      <c r="N1" s="101"/>
      <c r="O1" s="101"/>
    </row>
    <row r="2" spans="1:16" x14ac:dyDescent="0.25">
      <c r="A2" s="101"/>
      <c r="B2" s="101"/>
      <c r="C2" s="101"/>
      <c r="D2" s="101"/>
      <c r="E2" s="101"/>
      <c r="F2" s="101"/>
      <c r="G2" s="101"/>
      <c r="H2" s="101"/>
      <c r="I2" s="101"/>
      <c r="J2" s="101"/>
      <c r="K2" s="101"/>
      <c r="L2" s="101"/>
      <c r="M2" s="101"/>
      <c r="N2" s="101"/>
      <c r="O2" s="101"/>
    </row>
    <row r="3" spans="1:16" ht="138" customHeight="1" x14ac:dyDescent="0.25">
      <c r="A3" s="101"/>
      <c r="B3" s="101"/>
      <c r="C3" s="101"/>
      <c r="D3" s="101"/>
      <c r="E3" s="101"/>
      <c r="F3" s="101"/>
      <c r="G3" s="101"/>
      <c r="H3" s="101"/>
      <c r="I3" s="101"/>
      <c r="J3" s="101"/>
      <c r="K3" s="101"/>
      <c r="L3" s="101"/>
      <c r="M3" s="101"/>
      <c r="N3" s="101"/>
      <c r="O3" s="101"/>
    </row>
    <row r="5" spans="1:16" ht="21.6" customHeight="1" x14ac:dyDescent="0.25">
      <c r="A5" s="102" t="s">
        <v>0</v>
      </c>
      <c r="B5" s="102"/>
      <c r="C5" s="102"/>
      <c r="D5" s="102"/>
      <c r="E5" s="102"/>
      <c r="F5" s="102"/>
      <c r="G5" s="102"/>
      <c r="H5" s="102"/>
      <c r="I5" s="56"/>
      <c r="J5" s="102" t="s">
        <v>5</v>
      </c>
      <c r="K5" s="102"/>
      <c r="L5" s="102"/>
      <c r="M5" s="102"/>
      <c r="N5" s="102"/>
      <c r="O5" s="102"/>
    </row>
    <row r="6" spans="1:16" ht="54.95" customHeight="1" x14ac:dyDescent="0.25">
      <c r="A6" s="5"/>
      <c r="B6" s="49" t="s">
        <v>83</v>
      </c>
      <c r="C6" s="49" t="s">
        <v>3</v>
      </c>
      <c r="D6" s="49" t="s">
        <v>4</v>
      </c>
      <c r="E6" s="49" t="s">
        <v>89</v>
      </c>
      <c r="F6" s="49" t="s">
        <v>49</v>
      </c>
      <c r="G6" s="49" t="s">
        <v>50</v>
      </c>
      <c r="H6" s="54" t="s">
        <v>51</v>
      </c>
      <c r="J6" s="103" t="s">
        <v>6</v>
      </c>
      <c r="K6" s="103"/>
      <c r="L6" s="103"/>
      <c r="M6" s="103"/>
      <c r="N6" s="104"/>
      <c r="O6" s="104"/>
    </row>
    <row r="7" spans="1:16" ht="71.099999999999994" customHeight="1" x14ac:dyDescent="0.25">
      <c r="A7" s="55" t="s">
        <v>1</v>
      </c>
      <c r="B7" s="57"/>
      <c r="C7" s="57"/>
      <c r="D7" s="57"/>
      <c r="E7" s="57"/>
      <c r="F7" s="57"/>
      <c r="G7" s="57"/>
      <c r="H7" s="71">
        <f>F7*G7</f>
        <v>0</v>
      </c>
      <c r="J7" s="99" t="s">
        <v>7</v>
      </c>
      <c r="K7" s="99"/>
      <c r="L7" s="99"/>
      <c r="M7" s="99"/>
      <c r="N7" s="100"/>
      <c r="O7" s="100"/>
    </row>
    <row r="8" spans="1:16" ht="83.1" customHeight="1" x14ac:dyDescent="0.25">
      <c r="A8" s="55" t="s">
        <v>2</v>
      </c>
      <c r="B8" s="72"/>
      <c r="C8" s="72"/>
      <c r="D8" s="72"/>
      <c r="E8" s="72"/>
      <c r="F8" s="72"/>
      <c r="G8" s="73" t="s">
        <v>62</v>
      </c>
      <c r="H8" s="74" t="e">
        <f>F8*G8</f>
        <v>#VALUE!</v>
      </c>
      <c r="J8" s="103" t="s">
        <v>30</v>
      </c>
      <c r="K8" s="103"/>
      <c r="L8" s="103"/>
      <c r="M8" s="103"/>
      <c r="N8" s="104"/>
      <c r="O8" s="104"/>
    </row>
    <row r="9" spans="1:16" x14ac:dyDescent="0.25">
      <c r="M9" s="17"/>
    </row>
    <row r="10" spans="1:16" ht="24.6" customHeight="1" x14ac:dyDescent="0.25">
      <c r="A10" s="105" t="s">
        <v>31</v>
      </c>
      <c r="B10" s="106"/>
      <c r="C10" s="106"/>
      <c r="D10" s="106"/>
      <c r="E10" s="106"/>
      <c r="F10" s="106"/>
      <c r="G10" s="106"/>
      <c r="H10" s="107"/>
      <c r="I10" s="36"/>
      <c r="J10" s="15"/>
      <c r="K10" s="18"/>
      <c r="L10" s="18"/>
      <c r="M10" s="15"/>
      <c r="N10" s="16"/>
      <c r="O10" s="14"/>
      <c r="P10" s="13"/>
    </row>
    <row r="11" spans="1:16" ht="14.45" customHeight="1" x14ac:dyDescent="0.25">
      <c r="A11" s="108" t="s">
        <v>23</v>
      </c>
      <c r="B11" s="109"/>
      <c r="C11" s="109"/>
      <c r="D11" s="109"/>
      <c r="E11" s="109"/>
      <c r="F11" s="109"/>
      <c r="G11" s="109"/>
      <c r="H11" s="110"/>
      <c r="I11" s="37"/>
      <c r="J11" s="28"/>
      <c r="K11" s="24"/>
      <c r="L11" s="24"/>
      <c r="M11" s="24"/>
      <c r="N11" s="24"/>
      <c r="O11" s="26"/>
      <c r="P11" s="13"/>
    </row>
    <row r="12" spans="1:16" ht="14.45" customHeight="1" x14ac:dyDescent="0.25">
      <c r="A12" s="111"/>
      <c r="B12" s="109"/>
      <c r="C12" s="109"/>
      <c r="D12" s="109"/>
      <c r="E12" s="109"/>
      <c r="F12" s="109"/>
      <c r="G12" s="109"/>
      <c r="H12" s="110"/>
      <c r="I12" s="37"/>
      <c r="J12" s="26"/>
      <c r="K12" s="24"/>
      <c r="L12" s="24"/>
      <c r="M12" s="28"/>
      <c r="N12" s="25"/>
      <c r="O12" s="24"/>
      <c r="P12" s="27"/>
    </row>
    <row r="13" spans="1:16" ht="14.45" customHeight="1" x14ac:dyDescent="0.25">
      <c r="A13" s="112"/>
      <c r="B13" s="113"/>
      <c r="C13" s="113"/>
      <c r="D13" s="113"/>
      <c r="E13" s="113"/>
      <c r="F13" s="113"/>
      <c r="G13" s="113"/>
      <c r="H13" s="114"/>
      <c r="I13" s="37"/>
      <c r="J13" s="26"/>
      <c r="K13" s="24"/>
      <c r="L13" s="24"/>
      <c r="M13" s="24"/>
      <c r="N13" s="9"/>
      <c r="O13" s="25"/>
      <c r="P13" s="13"/>
    </row>
    <row r="14" spans="1:16" ht="69" customHeight="1" x14ac:dyDescent="0.25">
      <c r="A14" s="51" t="s">
        <v>8</v>
      </c>
      <c r="B14" s="51" t="s">
        <v>54</v>
      </c>
      <c r="C14" s="52" t="s">
        <v>10</v>
      </c>
      <c r="D14" s="51" t="s">
        <v>11</v>
      </c>
      <c r="E14" s="53" t="s">
        <v>52</v>
      </c>
      <c r="F14" s="7"/>
      <c r="G14" s="2"/>
      <c r="H14" s="2"/>
      <c r="J14" s="32"/>
      <c r="K14" s="19"/>
      <c r="L14" s="12"/>
      <c r="M14" s="12"/>
      <c r="N14" s="12"/>
      <c r="O14" s="23"/>
      <c r="P14" s="13"/>
    </row>
    <row r="15" spans="1:16" ht="36.6" customHeight="1" x14ac:dyDescent="0.25">
      <c r="A15" s="44"/>
      <c r="B15" s="63" t="s">
        <v>58</v>
      </c>
      <c r="C15" s="57">
        <f>G7</f>
        <v>0</v>
      </c>
      <c r="D15" s="57">
        <f>G7/4</f>
        <v>0</v>
      </c>
      <c r="E15" s="66" t="e">
        <f>B15*C15</f>
        <v>#VALUE!</v>
      </c>
      <c r="J15" s="12"/>
      <c r="O15" s="12"/>
    </row>
    <row r="17" spans="1:16" ht="32.450000000000003" customHeight="1" x14ac:dyDescent="0.25">
      <c r="A17" s="119" t="s">
        <v>22</v>
      </c>
      <c r="B17" s="120"/>
      <c r="C17" s="120"/>
      <c r="D17" s="120"/>
      <c r="E17" s="120"/>
      <c r="F17" s="120"/>
      <c r="G17" s="120"/>
      <c r="H17" s="121"/>
    </row>
    <row r="19" spans="1:16" ht="80.099999999999994" customHeight="1" x14ac:dyDescent="0.25">
      <c r="A19" s="50" t="s">
        <v>29</v>
      </c>
      <c r="B19" s="50" t="s">
        <v>48</v>
      </c>
      <c r="C19" s="50" t="s">
        <v>92</v>
      </c>
      <c r="D19" s="50" t="s">
        <v>47</v>
      </c>
      <c r="E19" s="50" t="s">
        <v>15</v>
      </c>
      <c r="F19" s="50" t="s">
        <v>21</v>
      </c>
      <c r="G19" s="50" t="s">
        <v>16</v>
      </c>
      <c r="M19" s="11"/>
    </row>
    <row r="20" spans="1:16" ht="60" x14ac:dyDescent="0.25">
      <c r="A20" s="61" t="s">
        <v>17</v>
      </c>
      <c r="B20" s="61" t="s">
        <v>18</v>
      </c>
      <c r="C20" s="61" t="s">
        <v>93</v>
      </c>
      <c r="D20" s="61" t="s">
        <v>19</v>
      </c>
      <c r="E20" s="61" t="s">
        <v>20</v>
      </c>
      <c r="F20" s="62" t="s">
        <v>94</v>
      </c>
      <c r="G20" s="63" t="s">
        <v>95</v>
      </c>
    </row>
    <row r="21" spans="1:16" x14ac:dyDescent="0.25">
      <c r="A21" s="78"/>
      <c r="B21" s="79"/>
      <c r="C21" s="79"/>
      <c r="D21" s="79"/>
      <c r="E21" s="78"/>
      <c r="F21" s="62">
        <f t="shared" ref="F21:F23" si="0">SUM(C21:E21)</f>
        <v>0</v>
      </c>
      <c r="G21" s="63">
        <f>A15-(A15*F21)</f>
        <v>0</v>
      </c>
    </row>
    <row r="22" spans="1:16" x14ac:dyDescent="0.25">
      <c r="A22" s="65"/>
      <c r="B22" s="80"/>
      <c r="C22" s="81"/>
      <c r="D22" s="81"/>
      <c r="E22" s="82"/>
      <c r="F22" s="62">
        <f t="shared" si="0"/>
        <v>0</v>
      </c>
      <c r="G22" s="63">
        <f>A15-(A15*F22)</f>
        <v>0</v>
      </c>
    </row>
    <row r="23" spans="1:16" x14ac:dyDescent="0.25">
      <c r="A23" s="78"/>
      <c r="B23" s="78"/>
      <c r="C23" s="78"/>
      <c r="D23" s="78"/>
      <c r="E23" s="78"/>
      <c r="F23" s="62">
        <f t="shared" si="0"/>
        <v>0</v>
      </c>
      <c r="G23" s="63">
        <f>A15-(A15*F23)</f>
        <v>0</v>
      </c>
    </row>
    <row r="24" spans="1:16" x14ac:dyDescent="0.25">
      <c r="N24" s="21"/>
    </row>
    <row r="25" spans="1:16" ht="27" customHeight="1" x14ac:dyDescent="0.25">
      <c r="A25" s="115" t="s">
        <v>32</v>
      </c>
      <c r="B25" s="116"/>
      <c r="C25" s="116"/>
      <c r="D25" s="116"/>
      <c r="E25" s="116"/>
      <c r="F25" s="116"/>
      <c r="G25" s="116"/>
      <c r="H25" s="117"/>
      <c r="I25" s="36"/>
      <c r="J25" s="33"/>
      <c r="K25" s="16"/>
      <c r="L25" s="16"/>
      <c r="M25" s="20"/>
      <c r="N25" s="22"/>
      <c r="O25" s="22"/>
      <c r="P25" s="13"/>
    </row>
    <row r="26" spans="1:16" x14ac:dyDescent="0.25">
      <c r="A26" s="122" t="s">
        <v>25</v>
      </c>
      <c r="B26" s="122"/>
      <c r="C26" s="122"/>
      <c r="D26" s="122"/>
      <c r="E26" s="122"/>
      <c r="F26" s="122"/>
      <c r="G26" s="122"/>
      <c r="H26" s="122"/>
      <c r="J26" s="12"/>
      <c r="M26" s="12"/>
      <c r="O26" s="12"/>
    </row>
    <row r="27" spans="1:16" ht="35.1" customHeight="1" x14ac:dyDescent="0.25">
      <c r="A27" s="122"/>
      <c r="B27" s="122"/>
      <c r="C27" s="122"/>
      <c r="D27" s="122"/>
      <c r="E27" s="122"/>
      <c r="F27" s="122"/>
      <c r="G27" s="122"/>
      <c r="H27" s="122"/>
    </row>
    <row r="28" spans="1:16" ht="51.6" customHeight="1" x14ac:dyDescent="0.25">
      <c r="A28" s="51" t="s">
        <v>8</v>
      </c>
      <c r="B28" s="51" t="s">
        <v>54</v>
      </c>
      <c r="C28" s="52" t="s">
        <v>10</v>
      </c>
      <c r="D28" s="51" t="s">
        <v>11</v>
      </c>
      <c r="E28" s="53" t="s">
        <v>53</v>
      </c>
      <c r="F28" s="7"/>
      <c r="G28" s="2"/>
    </row>
    <row r="29" spans="1:16" ht="45.6" customHeight="1" x14ac:dyDescent="0.25">
      <c r="A29" s="64">
        <f>A15</f>
        <v>0</v>
      </c>
      <c r="B29" s="63" t="s">
        <v>57</v>
      </c>
      <c r="C29" s="65">
        <f>G7</f>
        <v>0</v>
      </c>
      <c r="D29" s="65">
        <f>G7/4</f>
        <v>0</v>
      </c>
      <c r="E29" s="66" t="e">
        <f>B29*C29</f>
        <v>#VALUE!</v>
      </c>
    </row>
    <row r="31" spans="1:16" ht="41.45" customHeight="1" x14ac:dyDescent="0.25">
      <c r="A31" s="119" t="s">
        <v>22</v>
      </c>
      <c r="B31" s="120"/>
      <c r="C31" s="120"/>
      <c r="D31" s="120"/>
      <c r="E31" s="120"/>
      <c r="F31" s="120"/>
      <c r="G31" s="120"/>
      <c r="H31" s="121"/>
    </row>
    <row r="33" spans="1:16" ht="65.45" customHeight="1" x14ac:dyDescent="0.25">
      <c r="A33" s="50" t="s">
        <v>13</v>
      </c>
      <c r="B33" s="50" t="s">
        <v>14</v>
      </c>
      <c r="C33" s="50" t="s">
        <v>92</v>
      </c>
      <c r="D33" s="50" t="s">
        <v>47</v>
      </c>
      <c r="E33" s="50" t="s">
        <v>15</v>
      </c>
      <c r="F33" s="50" t="s">
        <v>21</v>
      </c>
      <c r="G33" s="50" t="s">
        <v>16</v>
      </c>
    </row>
    <row r="34" spans="1:16" ht="60" x14ac:dyDescent="0.25">
      <c r="A34" s="61" t="s">
        <v>17</v>
      </c>
      <c r="B34" s="61" t="s">
        <v>18</v>
      </c>
      <c r="C34" s="61" t="s">
        <v>93</v>
      </c>
      <c r="D34" s="61" t="s">
        <v>19</v>
      </c>
      <c r="E34" s="61" t="s">
        <v>20</v>
      </c>
      <c r="F34" s="62" t="s">
        <v>55</v>
      </c>
      <c r="G34" s="63" t="s">
        <v>24</v>
      </c>
    </row>
    <row r="35" spans="1:16" x14ac:dyDescent="0.25">
      <c r="A35" s="58"/>
      <c r="B35" s="58"/>
      <c r="C35" s="58"/>
      <c r="D35" s="58"/>
      <c r="E35" s="58"/>
      <c r="F35" s="83"/>
      <c r="G35" s="59"/>
    </row>
    <row r="36" spans="1:16" x14ac:dyDescent="0.25">
      <c r="A36" s="57"/>
      <c r="B36" s="57"/>
      <c r="C36" s="57"/>
      <c r="D36" s="57"/>
      <c r="E36" s="57"/>
      <c r="F36" s="81"/>
      <c r="G36" s="44"/>
    </row>
    <row r="37" spans="1:16" x14ac:dyDescent="0.25">
      <c r="A37" s="58"/>
      <c r="B37" s="58"/>
      <c r="C37" s="58"/>
      <c r="D37" s="58"/>
      <c r="E37" s="58"/>
      <c r="F37" s="83"/>
      <c r="G37" s="59"/>
    </row>
    <row r="38" spans="1:16" x14ac:dyDescent="0.25">
      <c r="M38" s="21"/>
      <c r="N38" s="21"/>
    </row>
    <row r="39" spans="1:16" ht="26.1" customHeight="1" x14ac:dyDescent="0.25">
      <c r="A39" s="123" t="s">
        <v>33</v>
      </c>
      <c r="B39" s="124"/>
      <c r="C39" s="124"/>
      <c r="D39" s="124"/>
      <c r="E39" s="124"/>
      <c r="F39" s="124"/>
      <c r="G39" s="124"/>
      <c r="H39" s="125"/>
      <c r="I39" s="38"/>
      <c r="J39" s="34"/>
      <c r="K39" s="31"/>
      <c r="L39" s="31"/>
      <c r="M39" s="31"/>
      <c r="N39" s="30"/>
      <c r="O39" s="29"/>
      <c r="P39" s="13"/>
    </row>
    <row r="40" spans="1:16" ht="14.45" customHeight="1" x14ac:dyDescent="0.25">
      <c r="A40" s="122" t="s">
        <v>26</v>
      </c>
      <c r="B40" s="122"/>
      <c r="C40" s="122"/>
      <c r="D40" s="122"/>
      <c r="E40" s="122"/>
      <c r="F40" s="122"/>
      <c r="G40" s="122"/>
      <c r="H40" s="122"/>
      <c r="J40" s="12"/>
      <c r="K40" s="12"/>
      <c r="M40" s="12"/>
      <c r="N40" s="12"/>
      <c r="O40" s="12"/>
    </row>
    <row r="41" spans="1:16" x14ac:dyDescent="0.25">
      <c r="A41" s="122"/>
      <c r="B41" s="122"/>
      <c r="C41" s="122"/>
      <c r="D41" s="122"/>
      <c r="E41" s="122"/>
      <c r="F41" s="122"/>
      <c r="G41" s="122"/>
      <c r="H41" s="122"/>
    </row>
    <row r="42" spans="1:16" ht="47.1" customHeight="1" x14ac:dyDescent="0.25">
      <c r="A42" s="51" t="s">
        <v>8</v>
      </c>
      <c r="B42" s="51" t="s">
        <v>9</v>
      </c>
      <c r="C42" s="52" t="s">
        <v>10</v>
      </c>
      <c r="D42" s="51" t="s">
        <v>11</v>
      </c>
      <c r="E42" s="53" t="s">
        <v>12</v>
      </c>
      <c r="F42" s="7"/>
      <c r="G42" s="2"/>
    </row>
    <row r="43" spans="1:16" ht="58.5" customHeight="1" x14ac:dyDescent="0.25">
      <c r="A43" s="44"/>
      <c r="B43" s="63" t="s">
        <v>56</v>
      </c>
      <c r="C43" s="61" t="s">
        <v>59</v>
      </c>
      <c r="D43" s="57" t="e">
        <f>C43/4</f>
        <v>#VALUE!</v>
      </c>
      <c r="E43" s="66" t="e">
        <f>B43*C43</f>
        <v>#VALUE!</v>
      </c>
    </row>
    <row r="45" spans="1:16" ht="39.6" customHeight="1" x14ac:dyDescent="0.25">
      <c r="A45" s="119" t="s">
        <v>22</v>
      </c>
      <c r="B45" s="120"/>
      <c r="C45" s="120"/>
      <c r="D45" s="120"/>
      <c r="E45" s="120"/>
      <c r="F45" s="120"/>
      <c r="G45" s="120"/>
    </row>
    <row r="47" spans="1:16" ht="66" customHeight="1" x14ac:dyDescent="0.25">
      <c r="A47" s="50" t="s">
        <v>13</v>
      </c>
      <c r="B47" s="50" t="s">
        <v>14</v>
      </c>
      <c r="C47" s="50" t="s">
        <v>92</v>
      </c>
      <c r="D47" s="50" t="s">
        <v>47</v>
      </c>
      <c r="E47" s="50" t="s">
        <v>15</v>
      </c>
      <c r="F47" s="50" t="s">
        <v>21</v>
      </c>
      <c r="G47" s="50" t="s">
        <v>16</v>
      </c>
    </row>
    <row r="48" spans="1:16" ht="60" x14ac:dyDescent="0.25">
      <c r="A48" s="61" t="s">
        <v>17</v>
      </c>
      <c r="B48" s="61" t="s">
        <v>18</v>
      </c>
      <c r="C48" s="61" t="s">
        <v>93</v>
      </c>
      <c r="D48" s="61" t="s">
        <v>19</v>
      </c>
      <c r="E48" s="61" t="s">
        <v>20</v>
      </c>
      <c r="F48" s="62" t="s">
        <v>60</v>
      </c>
      <c r="G48" s="63" t="s">
        <v>61</v>
      </c>
    </row>
    <row r="49" spans="1:8" x14ac:dyDescent="0.25">
      <c r="A49" s="84"/>
      <c r="B49" s="46"/>
      <c r="C49" s="46"/>
      <c r="D49" s="84"/>
      <c r="E49" s="84"/>
      <c r="F49" s="67"/>
      <c r="G49" s="68"/>
    </row>
    <row r="50" spans="1:8" x14ac:dyDescent="0.25">
      <c r="A50" s="41"/>
      <c r="B50" s="42"/>
      <c r="C50" s="42"/>
      <c r="D50" s="41"/>
      <c r="E50" s="41"/>
      <c r="F50" s="43"/>
      <c r="G50" s="45"/>
    </row>
    <row r="51" spans="1:8" x14ac:dyDescent="0.25">
      <c r="A51" s="47"/>
      <c r="B51" s="47"/>
      <c r="C51" s="47"/>
      <c r="D51" s="47"/>
      <c r="E51" s="47"/>
      <c r="F51" s="85"/>
      <c r="G51" s="48"/>
    </row>
    <row r="53" spans="1:8" ht="24.95" customHeight="1" x14ac:dyDescent="0.25">
      <c r="A53" s="126" t="s">
        <v>34</v>
      </c>
      <c r="B53" s="126"/>
      <c r="C53" s="126"/>
      <c r="D53" s="126"/>
      <c r="E53" s="126"/>
      <c r="F53" s="126"/>
      <c r="G53" s="126"/>
      <c r="H53" s="126"/>
    </row>
    <row r="54" spans="1:8" x14ac:dyDescent="0.25">
      <c r="A54" s="118" t="s">
        <v>64</v>
      </c>
      <c r="B54" s="118"/>
      <c r="C54" s="118"/>
      <c r="D54" s="118"/>
      <c r="E54" s="118"/>
      <c r="F54" s="118"/>
      <c r="G54" s="118"/>
      <c r="H54" s="118"/>
    </row>
    <row r="55" spans="1:8" ht="95.1" customHeight="1" x14ac:dyDescent="0.25">
      <c r="A55" s="118"/>
      <c r="B55" s="118"/>
      <c r="C55" s="118"/>
      <c r="D55" s="118"/>
      <c r="E55" s="118"/>
      <c r="F55" s="118"/>
      <c r="G55" s="118"/>
      <c r="H55" s="118"/>
    </row>
    <row r="56" spans="1:8" ht="18.600000000000001" customHeight="1" x14ac:dyDescent="0.25"/>
    <row r="57" spans="1:8" ht="54" customHeight="1" x14ac:dyDescent="0.25">
      <c r="B57" s="49" t="s">
        <v>42</v>
      </c>
      <c r="C57" s="49" t="s">
        <v>43</v>
      </c>
      <c r="D57" s="49" t="s">
        <v>44</v>
      </c>
      <c r="E57" s="49" t="s">
        <v>45</v>
      </c>
      <c r="F57" s="49" t="s">
        <v>46</v>
      </c>
    </row>
    <row r="58" spans="1:8" ht="47.1" customHeight="1" x14ac:dyDescent="0.25">
      <c r="A58" s="10" t="s">
        <v>36</v>
      </c>
      <c r="B58" s="57">
        <f>C15</f>
        <v>0</v>
      </c>
      <c r="C58" s="57">
        <f>B58*0.75</f>
        <v>0</v>
      </c>
      <c r="D58" s="57">
        <f>0.5*B58</f>
        <v>0</v>
      </c>
      <c r="E58" s="57">
        <f>0.25*B58</f>
        <v>0</v>
      </c>
      <c r="F58" s="57">
        <f>0</f>
        <v>0</v>
      </c>
      <c r="H58" s="70"/>
    </row>
    <row r="59" spans="1:8" ht="40.5" customHeight="1" x14ac:dyDescent="0.25">
      <c r="A59" s="10" t="s">
        <v>35</v>
      </c>
      <c r="B59" s="58">
        <f>0</f>
        <v>0</v>
      </c>
      <c r="C59" s="58">
        <f>0.25*B58</f>
        <v>0</v>
      </c>
      <c r="D59" s="58">
        <f>0.5*B58</f>
        <v>0</v>
      </c>
      <c r="E59" s="58">
        <f>0.75*B58</f>
        <v>0</v>
      </c>
      <c r="F59" s="58">
        <f>B58</f>
        <v>0</v>
      </c>
    </row>
    <row r="60" spans="1:8" ht="37.5" customHeight="1" x14ac:dyDescent="0.25">
      <c r="A60" s="10" t="s">
        <v>37</v>
      </c>
      <c r="B60" s="63" t="s">
        <v>63</v>
      </c>
      <c r="C60" s="63" t="s">
        <v>63</v>
      </c>
      <c r="D60" s="63" t="s">
        <v>63</v>
      </c>
      <c r="E60" s="63" t="s">
        <v>63</v>
      </c>
      <c r="F60" s="63" t="s">
        <v>63</v>
      </c>
    </row>
    <row r="61" spans="1:8" ht="41.1" customHeight="1" x14ac:dyDescent="0.25">
      <c r="A61" s="10" t="s">
        <v>38</v>
      </c>
      <c r="B61" s="75" t="s">
        <v>63</v>
      </c>
      <c r="C61" s="75" t="s">
        <v>63</v>
      </c>
      <c r="D61" s="75" t="s">
        <v>63</v>
      </c>
      <c r="E61" s="75" t="s">
        <v>63</v>
      </c>
      <c r="F61" s="75" t="s">
        <v>63</v>
      </c>
    </row>
    <row r="62" spans="1:8" ht="36" customHeight="1" x14ac:dyDescent="0.25">
      <c r="A62" s="10" t="s">
        <v>39</v>
      </c>
      <c r="B62" s="44" t="e">
        <f t="shared" ref="B62:F63" si="1">B58*B60</f>
        <v>#VALUE!</v>
      </c>
      <c r="C62" s="44" t="e">
        <f t="shared" si="1"/>
        <v>#VALUE!</v>
      </c>
      <c r="D62" s="44" t="e">
        <f t="shared" si="1"/>
        <v>#VALUE!</v>
      </c>
      <c r="E62" s="44" t="e">
        <f t="shared" si="1"/>
        <v>#VALUE!</v>
      </c>
      <c r="F62" s="44" t="e">
        <f t="shared" si="1"/>
        <v>#VALUE!</v>
      </c>
    </row>
    <row r="63" spans="1:8" ht="36" customHeight="1" x14ac:dyDescent="0.25">
      <c r="A63" s="10" t="s">
        <v>40</v>
      </c>
      <c r="B63" s="59" t="e">
        <f t="shared" si="1"/>
        <v>#VALUE!</v>
      </c>
      <c r="C63" s="59" t="e">
        <f t="shared" si="1"/>
        <v>#VALUE!</v>
      </c>
      <c r="D63" s="59" t="e">
        <f t="shared" si="1"/>
        <v>#VALUE!</v>
      </c>
      <c r="E63" s="59" t="e">
        <f t="shared" si="1"/>
        <v>#VALUE!</v>
      </c>
      <c r="F63" s="59" t="e">
        <f t="shared" si="1"/>
        <v>#VALUE!</v>
      </c>
    </row>
    <row r="64" spans="1:8" ht="26.45" customHeight="1" x14ac:dyDescent="0.25">
      <c r="A64" s="10" t="s">
        <v>41</v>
      </c>
      <c r="B64" s="44" t="e">
        <f>B62+B63</f>
        <v>#VALUE!</v>
      </c>
      <c r="C64" s="44" t="e">
        <f>C62+C63</f>
        <v>#VALUE!</v>
      </c>
      <c r="D64" s="44" t="e">
        <f>D62+D63</f>
        <v>#VALUE!</v>
      </c>
      <c r="E64" s="44" t="e">
        <f>E62+E63</f>
        <v>#VALUE!</v>
      </c>
      <c r="F64" s="44" t="e">
        <f>F62+F63</f>
        <v>#VALUE!</v>
      </c>
    </row>
    <row r="65" spans="1:6" ht="45" x14ac:dyDescent="0.25">
      <c r="A65" s="39" t="s">
        <v>27</v>
      </c>
      <c r="B65" s="60" t="e">
        <f>B64-E15</f>
        <v>#VALUE!</v>
      </c>
      <c r="C65" s="60" t="e">
        <f>E15-C64</f>
        <v>#VALUE!</v>
      </c>
      <c r="D65" s="60" t="e">
        <f>E15-D64</f>
        <v>#VALUE!</v>
      </c>
      <c r="E65" s="60" t="e">
        <f>E15-E64</f>
        <v>#VALUE!</v>
      </c>
      <c r="F65" s="60" t="e">
        <f>E15-F64</f>
        <v>#VALUE!</v>
      </c>
    </row>
  </sheetData>
  <mergeCells count="20">
    <mergeCell ref="A54:H55"/>
    <mergeCell ref="A45:G45"/>
    <mergeCell ref="A31:H31"/>
    <mergeCell ref="A17:H17"/>
    <mergeCell ref="A26:H27"/>
    <mergeCell ref="A39:H39"/>
    <mergeCell ref="A40:H41"/>
    <mergeCell ref="A53:H53"/>
    <mergeCell ref="J8:M8"/>
    <mergeCell ref="N8:O8"/>
    <mergeCell ref="A10:H10"/>
    <mergeCell ref="A11:H13"/>
    <mergeCell ref="A25:H25"/>
    <mergeCell ref="J7:M7"/>
    <mergeCell ref="N7:O7"/>
    <mergeCell ref="A1:O3"/>
    <mergeCell ref="A5:H5"/>
    <mergeCell ref="J5:O5"/>
    <mergeCell ref="J6:M6"/>
    <mergeCell ref="N6:O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3AB5-971F-4B3B-8C22-3977D752DEA3}">
  <dimension ref="A1:W73"/>
  <sheetViews>
    <sheetView tabSelected="1" topLeftCell="A54" zoomScale="70" zoomScaleNormal="70" workbookViewId="0">
      <selection activeCell="E61" sqref="E61"/>
    </sheetView>
  </sheetViews>
  <sheetFormatPr defaultColWidth="8.85546875" defaultRowHeight="15" x14ac:dyDescent="0.25"/>
  <cols>
    <col min="1" max="1" width="18.5703125" style="1" customWidth="1"/>
    <col min="2" max="2" width="26.5703125" style="1" customWidth="1"/>
    <col min="3" max="3" width="25.5703125" style="1" customWidth="1"/>
    <col min="4" max="4" width="23.140625" style="1" customWidth="1"/>
    <col min="5" max="5" width="21.5703125" style="1" customWidth="1"/>
    <col min="6" max="6" width="21.85546875" style="1" customWidth="1"/>
    <col min="7" max="7" width="23.85546875" style="1" customWidth="1"/>
    <col min="8" max="8" width="25" style="1" customWidth="1"/>
    <col min="9" max="9" width="2.140625" style="35" customWidth="1"/>
    <col min="10" max="12" width="8.85546875" style="1"/>
    <col min="13" max="13" width="15.42578125" style="1" customWidth="1"/>
    <col min="14" max="14" width="8.85546875" style="1"/>
    <col min="15" max="15" width="26.7109375" style="1" customWidth="1"/>
    <col min="16" max="16384" width="8.85546875" style="1"/>
  </cols>
  <sheetData>
    <row r="1" spans="1:23" ht="14.45" customHeight="1" x14ac:dyDescent="0.25">
      <c r="A1" s="101" t="s">
        <v>65</v>
      </c>
      <c r="B1" s="101"/>
      <c r="C1" s="101"/>
      <c r="D1" s="101"/>
      <c r="E1" s="101"/>
      <c r="F1" s="101"/>
      <c r="G1" s="101"/>
      <c r="H1" s="101"/>
      <c r="I1" s="101"/>
      <c r="J1" s="101"/>
      <c r="K1" s="101"/>
      <c r="L1" s="101"/>
      <c r="M1" s="101"/>
      <c r="N1" s="101"/>
      <c r="O1" s="101"/>
    </row>
    <row r="2" spans="1:23" x14ac:dyDescent="0.25">
      <c r="A2" s="101"/>
      <c r="B2" s="101"/>
      <c r="C2" s="101"/>
      <c r="D2" s="101"/>
      <c r="E2" s="101"/>
      <c r="F2" s="101"/>
      <c r="G2" s="101"/>
      <c r="H2" s="101"/>
      <c r="I2" s="101"/>
      <c r="J2" s="101"/>
      <c r="K2" s="101"/>
      <c r="L2" s="101"/>
      <c r="M2" s="101"/>
      <c r="N2" s="101"/>
      <c r="O2" s="101"/>
    </row>
    <row r="3" spans="1:23" ht="138" customHeight="1" x14ac:dyDescent="0.25">
      <c r="A3" s="101"/>
      <c r="B3" s="101"/>
      <c r="C3" s="101"/>
      <c r="D3" s="101"/>
      <c r="E3" s="101"/>
      <c r="F3" s="101"/>
      <c r="G3" s="101"/>
      <c r="H3" s="101"/>
      <c r="I3" s="101"/>
      <c r="J3" s="101"/>
      <c r="K3" s="101"/>
      <c r="L3" s="101"/>
      <c r="M3" s="101"/>
      <c r="N3" s="101"/>
      <c r="O3" s="101"/>
    </row>
    <row r="5" spans="1:23" ht="21.6" customHeight="1" x14ac:dyDescent="0.25">
      <c r="A5" s="102" t="s">
        <v>0</v>
      </c>
      <c r="B5" s="102"/>
      <c r="C5" s="102"/>
      <c r="D5" s="102"/>
      <c r="E5" s="102"/>
      <c r="F5" s="102"/>
      <c r="G5" s="102"/>
      <c r="H5" s="102"/>
      <c r="I5" s="56"/>
      <c r="J5" s="102" t="s">
        <v>5</v>
      </c>
      <c r="K5" s="102"/>
      <c r="L5" s="102"/>
      <c r="M5" s="102"/>
      <c r="N5" s="102"/>
      <c r="O5" s="102"/>
    </row>
    <row r="6" spans="1:23" ht="54.95" customHeight="1" x14ac:dyDescent="0.25">
      <c r="A6" s="5"/>
      <c r="B6" s="49" t="s">
        <v>82</v>
      </c>
      <c r="C6" s="49" t="s">
        <v>3</v>
      </c>
      <c r="D6" s="49" t="s">
        <v>4</v>
      </c>
      <c r="E6" s="49" t="s">
        <v>89</v>
      </c>
      <c r="F6" s="49" t="s">
        <v>49</v>
      </c>
      <c r="G6" s="49" t="s">
        <v>50</v>
      </c>
      <c r="H6" s="54" t="s">
        <v>51</v>
      </c>
      <c r="J6" s="103" t="s">
        <v>6</v>
      </c>
      <c r="K6" s="103"/>
      <c r="L6" s="103"/>
      <c r="M6" s="103"/>
      <c r="N6" s="104" t="s">
        <v>105</v>
      </c>
      <c r="O6" s="104"/>
      <c r="Q6" s="120" t="s">
        <v>106</v>
      </c>
      <c r="R6" s="120"/>
      <c r="S6" s="120"/>
      <c r="T6" s="120"/>
      <c r="U6" s="120"/>
      <c r="V6" s="120"/>
      <c r="W6" s="120"/>
    </row>
    <row r="7" spans="1:23" ht="71.099999999999994" customHeight="1" x14ac:dyDescent="0.25">
      <c r="A7" s="55" t="s">
        <v>66</v>
      </c>
      <c r="B7" s="57" t="s">
        <v>84</v>
      </c>
      <c r="C7" s="57" t="s">
        <v>85</v>
      </c>
      <c r="D7" s="76" t="s">
        <v>87</v>
      </c>
      <c r="E7" s="57" t="s">
        <v>90</v>
      </c>
      <c r="F7" s="44">
        <f>A15-(A15*0.1)</f>
        <v>2868.9840000000004</v>
      </c>
      <c r="G7" s="57">
        <v>2400</v>
      </c>
      <c r="H7" s="71">
        <f>F7*G7</f>
        <v>6885561.6000000006</v>
      </c>
      <c r="J7" s="99" t="s">
        <v>7</v>
      </c>
      <c r="K7" s="99"/>
      <c r="L7" s="99"/>
      <c r="M7" s="99"/>
      <c r="N7" s="100" t="s">
        <v>28</v>
      </c>
      <c r="O7" s="100"/>
      <c r="Q7" s="120"/>
      <c r="R7" s="120"/>
      <c r="S7" s="120"/>
      <c r="T7" s="120"/>
      <c r="U7" s="120"/>
      <c r="V7" s="120"/>
      <c r="W7" s="120"/>
    </row>
    <row r="8" spans="1:23" ht="83.1" customHeight="1" x14ac:dyDescent="0.25">
      <c r="A8" s="55" t="s">
        <v>67</v>
      </c>
      <c r="B8" s="72" t="s">
        <v>84</v>
      </c>
      <c r="C8" s="72" t="s">
        <v>86</v>
      </c>
      <c r="D8" s="77" t="s">
        <v>88</v>
      </c>
      <c r="E8" s="72" t="s">
        <v>91</v>
      </c>
      <c r="F8" s="97">
        <f>G48</f>
        <v>2567.6187999999997</v>
      </c>
      <c r="G8" s="96">
        <v>2400</v>
      </c>
      <c r="H8" s="74">
        <f>F8*G8</f>
        <v>6162285.1199999992</v>
      </c>
      <c r="J8" s="103" t="s">
        <v>30</v>
      </c>
      <c r="K8" s="103"/>
      <c r="L8" s="103"/>
      <c r="M8" s="103"/>
      <c r="N8" s="104"/>
      <c r="O8" s="104"/>
      <c r="Q8" s="120"/>
      <c r="R8" s="120"/>
      <c r="S8" s="120"/>
      <c r="T8" s="120"/>
      <c r="U8" s="120"/>
      <c r="V8" s="120"/>
      <c r="W8" s="120"/>
    </row>
    <row r="9" spans="1:23" x14ac:dyDescent="0.25">
      <c r="M9" s="17"/>
    </row>
    <row r="10" spans="1:23" ht="24.6" customHeight="1" x14ac:dyDescent="0.25">
      <c r="A10" s="105" t="s">
        <v>68</v>
      </c>
      <c r="B10" s="106"/>
      <c r="C10" s="106"/>
      <c r="D10" s="106"/>
      <c r="E10" s="106"/>
      <c r="F10" s="106"/>
      <c r="G10" s="106"/>
      <c r="H10" s="107"/>
      <c r="I10" s="36"/>
      <c r="J10" s="15"/>
      <c r="K10" s="18"/>
      <c r="L10" s="18"/>
      <c r="M10" s="15"/>
      <c r="N10" s="16"/>
      <c r="O10" s="14"/>
      <c r="P10" s="13"/>
    </row>
    <row r="11" spans="1:23" ht="14.45" customHeight="1" x14ac:dyDescent="0.25">
      <c r="A11" s="108" t="s">
        <v>23</v>
      </c>
      <c r="B11" s="109"/>
      <c r="C11" s="109"/>
      <c r="D11" s="109"/>
      <c r="E11" s="109"/>
      <c r="F11" s="109"/>
      <c r="G11" s="109"/>
      <c r="H11" s="110"/>
      <c r="I11" s="37"/>
      <c r="J11" s="28"/>
      <c r="K11" s="24"/>
      <c r="L11" s="24"/>
      <c r="M11" s="24"/>
      <c r="N11" s="24"/>
      <c r="O11" s="26"/>
      <c r="P11" s="13"/>
    </row>
    <row r="12" spans="1:23" ht="14.45" customHeight="1" x14ac:dyDescent="0.25">
      <c r="A12" s="111"/>
      <c r="B12" s="109"/>
      <c r="C12" s="109"/>
      <c r="D12" s="109"/>
      <c r="E12" s="109"/>
      <c r="F12" s="109"/>
      <c r="G12" s="109"/>
      <c r="H12" s="110"/>
      <c r="I12" s="37"/>
      <c r="J12" s="26"/>
      <c r="K12" s="24"/>
      <c r="L12" s="24"/>
      <c r="M12" s="28"/>
      <c r="N12" s="25"/>
      <c r="O12" s="24"/>
      <c r="P12" s="27"/>
    </row>
    <row r="13" spans="1:23" ht="14.45" customHeight="1" x14ac:dyDescent="0.25">
      <c r="A13" s="112"/>
      <c r="B13" s="113"/>
      <c r="C13" s="113"/>
      <c r="D13" s="113"/>
      <c r="E13" s="113"/>
      <c r="F13" s="113"/>
      <c r="G13" s="113"/>
      <c r="H13" s="114"/>
      <c r="I13" s="37"/>
      <c r="J13" s="26"/>
      <c r="K13" s="24"/>
      <c r="L13" s="24"/>
      <c r="M13" s="24"/>
      <c r="N13" s="9"/>
      <c r="O13" s="25"/>
      <c r="P13" s="13"/>
    </row>
    <row r="14" spans="1:23" ht="69" customHeight="1" x14ac:dyDescent="0.25">
      <c r="A14" s="51" t="s">
        <v>8</v>
      </c>
      <c r="B14" s="51" t="s">
        <v>54</v>
      </c>
      <c r="C14" s="52" t="s">
        <v>10</v>
      </c>
      <c r="D14" s="51" t="s">
        <v>11</v>
      </c>
      <c r="E14" s="53" t="s">
        <v>52</v>
      </c>
      <c r="F14" s="7"/>
      <c r="G14" s="2"/>
      <c r="H14" s="2"/>
      <c r="J14" s="32"/>
      <c r="K14" s="19"/>
      <c r="L14" s="12"/>
      <c r="M14" s="12"/>
      <c r="N14" s="12"/>
      <c r="O14" s="23"/>
      <c r="P14" s="13"/>
    </row>
    <row r="15" spans="1:23" ht="36.6" customHeight="1" x14ac:dyDescent="0.25">
      <c r="A15" s="90">
        <v>3187.76</v>
      </c>
      <c r="B15" s="90">
        <f>G20</f>
        <v>2709.596</v>
      </c>
      <c r="C15" s="91">
        <f>G7</f>
        <v>2400</v>
      </c>
      <c r="D15" s="91">
        <f>G7/4</f>
        <v>600</v>
      </c>
      <c r="E15" s="66">
        <f>B15*C15</f>
        <v>6503030.4000000004</v>
      </c>
      <c r="J15" s="12"/>
      <c r="O15" s="12"/>
    </row>
    <row r="17" spans="1:16" ht="32.450000000000003" customHeight="1" x14ac:dyDescent="0.25">
      <c r="A17" s="119" t="s">
        <v>22</v>
      </c>
      <c r="B17" s="120"/>
      <c r="C17" s="120"/>
      <c r="D17" s="120"/>
      <c r="E17" s="120"/>
      <c r="F17" s="120"/>
      <c r="G17" s="120"/>
      <c r="H17" s="121"/>
    </row>
    <row r="19" spans="1:16" ht="80.099999999999994" customHeight="1" x14ac:dyDescent="0.25">
      <c r="A19" s="50" t="s">
        <v>29</v>
      </c>
      <c r="B19" s="50" t="s">
        <v>48</v>
      </c>
      <c r="C19" s="50" t="s">
        <v>92</v>
      </c>
      <c r="D19" s="50" t="s">
        <v>47</v>
      </c>
      <c r="E19" s="50" t="s">
        <v>15</v>
      </c>
      <c r="F19" s="50" t="s">
        <v>21</v>
      </c>
      <c r="G19" s="50" t="s">
        <v>16</v>
      </c>
      <c r="M19" s="11"/>
    </row>
    <row r="20" spans="1:16" x14ac:dyDescent="0.25">
      <c r="A20" s="94"/>
      <c r="B20" s="92" t="s">
        <v>102</v>
      </c>
      <c r="C20" s="92">
        <v>0.1</v>
      </c>
      <c r="D20" s="92">
        <v>0.05</v>
      </c>
      <c r="E20" s="91"/>
      <c r="F20" s="92">
        <f>SUM(C20:E20)</f>
        <v>0.15000000000000002</v>
      </c>
      <c r="G20" s="90">
        <f>A15-(A15*F20)</f>
        <v>2709.596</v>
      </c>
    </row>
    <row r="21" spans="1:16" x14ac:dyDescent="0.25">
      <c r="A21" s="88"/>
      <c r="B21" s="87" t="s">
        <v>103</v>
      </c>
      <c r="C21" s="87">
        <v>0.1</v>
      </c>
      <c r="D21" s="87">
        <v>0.03</v>
      </c>
      <c r="E21" s="88"/>
      <c r="F21" s="92">
        <f t="shared" ref="F21:F23" si="0">SUM(C21:E21)</f>
        <v>0.13</v>
      </c>
      <c r="G21" s="90">
        <f>A15-(A15*F21)</f>
        <v>2773.3512000000001</v>
      </c>
    </row>
    <row r="22" spans="1:16" x14ac:dyDescent="0.25">
      <c r="A22" s="94"/>
      <c r="B22" s="92" t="s">
        <v>104</v>
      </c>
      <c r="C22" s="92">
        <v>0.1</v>
      </c>
      <c r="D22" s="92">
        <v>0.01</v>
      </c>
      <c r="E22" s="95"/>
      <c r="F22" s="92">
        <f t="shared" si="0"/>
        <v>0.11</v>
      </c>
      <c r="G22" s="90">
        <f>A15-(A15*F22)</f>
        <v>2837.1064000000001</v>
      </c>
    </row>
    <row r="23" spans="1:16" x14ac:dyDescent="0.25">
      <c r="A23" s="86" t="s">
        <v>101</v>
      </c>
      <c r="B23" s="88"/>
      <c r="C23" s="87">
        <v>0.1</v>
      </c>
      <c r="D23" s="86"/>
      <c r="E23" s="86"/>
      <c r="F23" s="92">
        <f t="shared" si="0"/>
        <v>0.1</v>
      </c>
      <c r="G23" s="90">
        <f>A15-(A15*F23)</f>
        <v>2868.9840000000004</v>
      </c>
    </row>
    <row r="24" spans="1:16" x14ac:dyDescent="0.25">
      <c r="N24" s="21"/>
    </row>
    <row r="25" spans="1:16" ht="27" customHeight="1" x14ac:dyDescent="0.25">
      <c r="A25" s="115" t="s">
        <v>32</v>
      </c>
      <c r="B25" s="116"/>
      <c r="C25" s="116"/>
      <c r="D25" s="116"/>
      <c r="E25" s="116"/>
      <c r="F25" s="116"/>
      <c r="G25" s="116"/>
      <c r="H25" s="117"/>
      <c r="I25" s="36"/>
      <c r="J25" s="33"/>
      <c r="K25" s="16"/>
      <c r="L25" s="16"/>
      <c r="M25" s="20"/>
      <c r="N25" s="22"/>
      <c r="O25" s="22"/>
      <c r="P25" s="13"/>
    </row>
    <row r="26" spans="1:16" x14ac:dyDescent="0.25">
      <c r="A26" s="122" t="s">
        <v>25</v>
      </c>
      <c r="B26" s="122"/>
      <c r="C26" s="122"/>
      <c r="D26" s="122"/>
      <c r="E26" s="122"/>
      <c r="F26" s="122"/>
      <c r="G26" s="122"/>
      <c r="H26" s="122"/>
      <c r="J26" s="12"/>
      <c r="M26" s="12"/>
      <c r="O26" s="12"/>
    </row>
    <row r="27" spans="1:16" ht="35.1" customHeight="1" x14ac:dyDescent="0.25">
      <c r="A27" s="122"/>
      <c r="B27" s="122"/>
      <c r="C27" s="122"/>
      <c r="D27" s="122"/>
      <c r="E27" s="122"/>
      <c r="F27" s="122"/>
      <c r="G27" s="122"/>
      <c r="H27" s="122"/>
    </row>
    <row r="28" spans="1:16" ht="51.6" customHeight="1" x14ac:dyDescent="0.25">
      <c r="A28" s="51" t="s">
        <v>8</v>
      </c>
      <c r="B28" s="51" t="s">
        <v>54</v>
      </c>
      <c r="C28" s="52" t="s">
        <v>10</v>
      </c>
      <c r="D28" s="51" t="s">
        <v>11</v>
      </c>
      <c r="E28" s="53" t="s">
        <v>53</v>
      </c>
      <c r="F28" s="7"/>
      <c r="G28" s="2"/>
    </row>
    <row r="29" spans="1:16" ht="45.6" customHeight="1" x14ac:dyDescent="0.25">
      <c r="A29" s="90">
        <f>A15</f>
        <v>3187.76</v>
      </c>
      <c r="B29" s="90" t="s">
        <v>57</v>
      </c>
      <c r="C29" s="91">
        <f>G7</f>
        <v>2400</v>
      </c>
      <c r="D29" s="91">
        <f>G7/4</f>
        <v>600</v>
      </c>
      <c r="E29" s="66" t="e">
        <f>B29*C29</f>
        <v>#VALUE!</v>
      </c>
      <c r="F29" s="129" t="s">
        <v>107</v>
      </c>
      <c r="G29" s="130"/>
      <c r="H29" s="131"/>
    </row>
    <row r="31" spans="1:16" ht="41.45" customHeight="1" x14ac:dyDescent="0.25">
      <c r="A31" s="119" t="s">
        <v>22</v>
      </c>
      <c r="B31" s="120"/>
      <c r="C31" s="120"/>
      <c r="D31" s="120"/>
      <c r="E31" s="120"/>
      <c r="F31" s="120"/>
      <c r="G31" s="120"/>
      <c r="H31" s="121"/>
    </row>
    <row r="33" spans="1:16" ht="65.45" customHeight="1" x14ac:dyDescent="0.25">
      <c r="A33" s="50" t="s">
        <v>13</v>
      </c>
      <c r="B33" s="50" t="s">
        <v>14</v>
      </c>
      <c r="C33" s="50" t="s">
        <v>92</v>
      </c>
      <c r="D33" s="50" t="s">
        <v>47</v>
      </c>
      <c r="E33" s="50" t="s">
        <v>15</v>
      </c>
      <c r="F33" s="50" t="s">
        <v>21</v>
      </c>
      <c r="G33" s="50" t="s">
        <v>16</v>
      </c>
    </row>
    <row r="34" spans="1:16" ht="60" x14ac:dyDescent="0.25">
      <c r="A34" s="61" t="s">
        <v>17</v>
      </c>
      <c r="B34" s="61" t="s">
        <v>18</v>
      </c>
      <c r="C34" s="61" t="s">
        <v>93</v>
      </c>
      <c r="D34" s="61" t="s">
        <v>19</v>
      </c>
      <c r="E34" s="61" t="s">
        <v>20</v>
      </c>
      <c r="F34" s="62" t="s">
        <v>55</v>
      </c>
      <c r="G34" s="63" t="s">
        <v>24</v>
      </c>
    </row>
    <row r="35" spans="1:16" x14ac:dyDescent="0.25">
      <c r="A35" s="4"/>
      <c r="B35" s="4"/>
      <c r="C35" s="4"/>
      <c r="D35" s="4"/>
      <c r="E35" s="4"/>
      <c r="F35" s="69"/>
      <c r="G35" s="40"/>
    </row>
    <row r="36" spans="1:16" x14ac:dyDescent="0.25">
      <c r="A36" s="3"/>
      <c r="B36" s="3"/>
      <c r="C36" s="3"/>
      <c r="D36" s="3"/>
      <c r="E36" s="3"/>
      <c r="F36" s="8"/>
      <c r="G36" s="6"/>
    </row>
    <row r="37" spans="1:16" x14ac:dyDescent="0.25">
      <c r="A37" s="4"/>
      <c r="B37" s="4"/>
      <c r="C37" s="4"/>
      <c r="D37" s="4"/>
      <c r="E37" s="4"/>
      <c r="F37" s="69"/>
      <c r="G37" s="40"/>
    </row>
    <row r="38" spans="1:16" x14ac:dyDescent="0.25">
      <c r="M38" s="21"/>
      <c r="N38" s="21"/>
    </row>
    <row r="39" spans="1:16" ht="26.1" customHeight="1" x14ac:dyDescent="0.25">
      <c r="A39" s="123" t="s">
        <v>69</v>
      </c>
      <c r="B39" s="124"/>
      <c r="C39" s="124"/>
      <c r="D39" s="124"/>
      <c r="E39" s="124"/>
      <c r="F39" s="124"/>
      <c r="G39" s="124"/>
      <c r="H39" s="125"/>
      <c r="I39" s="38"/>
      <c r="J39" s="34"/>
      <c r="K39" s="31"/>
      <c r="L39" s="31"/>
      <c r="M39" s="31"/>
      <c r="N39" s="30"/>
      <c r="O39" s="29"/>
      <c r="P39" s="13"/>
    </row>
    <row r="40" spans="1:16" ht="14.45" customHeight="1" x14ac:dyDescent="0.25">
      <c r="A40" s="122" t="s">
        <v>26</v>
      </c>
      <c r="B40" s="122"/>
      <c r="C40" s="122"/>
      <c r="D40" s="122"/>
      <c r="E40" s="122"/>
      <c r="F40" s="122"/>
      <c r="G40" s="122"/>
      <c r="H40" s="122"/>
      <c r="J40" s="12"/>
      <c r="K40" s="12"/>
      <c r="M40" s="12"/>
      <c r="N40" s="12"/>
      <c r="O40" s="12"/>
    </row>
    <row r="41" spans="1:16" x14ac:dyDescent="0.25">
      <c r="A41" s="122"/>
      <c r="B41" s="122"/>
      <c r="C41" s="122"/>
      <c r="D41" s="122"/>
      <c r="E41" s="122"/>
      <c r="F41" s="122"/>
      <c r="G41" s="122"/>
      <c r="H41" s="122"/>
    </row>
    <row r="42" spans="1:16" ht="47.1" customHeight="1" x14ac:dyDescent="0.25">
      <c r="A42" s="51" t="s">
        <v>8</v>
      </c>
      <c r="B42" s="51" t="s">
        <v>9</v>
      </c>
      <c r="C42" s="52" t="s">
        <v>10</v>
      </c>
      <c r="D42" s="51" t="s">
        <v>11</v>
      </c>
      <c r="E42" s="53" t="s">
        <v>12</v>
      </c>
      <c r="F42" s="7"/>
      <c r="G42" s="2"/>
    </row>
    <row r="43" spans="1:16" ht="58.5" customHeight="1" x14ac:dyDescent="0.25">
      <c r="A43" s="90">
        <v>2790.89</v>
      </c>
      <c r="B43" s="90">
        <f>G51</f>
        <v>2344.3476000000001</v>
      </c>
      <c r="C43" s="91">
        <f>G8</f>
        <v>2400</v>
      </c>
      <c r="D43" s="91">
        <f>C43/4</f>
        <v>600</v>
      </c>
      <c r="E43" s="66">
        <f>B43*C43</f>
        <v>5626434.2400000002</v>
      </c>
      <c r="F43" s="119" t="s">
        <v>109</v>
      </c>
      <c r="G43" s="120"/>
      <c r="H43" s="121"/>
    </row>
    <row r="45" spans="1:16" ht="39.6" customHeight="1" x14ac:dyDescent="0.25">
      <c r="A45" s="119" t="s">
        <v>22</v>
      </c>
      <c r="B45" s="120"/>
      <c r="C45" s="120"/>
      <c r="D45" s="120"/>
      <c r="E45" s="120"/>
      <c r="F45" s="120"/>
      <c r="G45" s="120"/>
    </row>
    <row r="47" spans="1:16" ht="66" customHeight="1" x14ac:dyDescent="0.25">
      <c r="A47" s="50" t="s">
        <v>13</v>
      </c>
      <c r="B47" s="50" t="s">
        <v>14</v>
      </c>
      <c r="C47" s="50" t="s">
        <v>92</v>
      </c>
      <c r="D47" s="50" t="s">
        <v>47</v>
      </c>
      <c r="E47" s="50" t="s">
        <v>15</v>
      </c>
      <c r="F47" s="50" t="s">
        <v>21</v>
      </c>
      <c r="G47" s="50" t="s">
        <v>16</v>
      </c>
    </row>
    <row r="48" spans="1:16" x14ac:dyDescent="0.25">
      <c r="A48" s="91" t="s">
        <v>101</v>
      </c>
      <c r="B48" s="91"/>
      <c r="C48" s="92">
        <v>0.08</v>
      </c>
      <c r="D48" s="93"/>
      <c r="E48" s="91"/>
      <c r="F48" s="92">
        <f>SUM(C48:E48)</f>
        <v>0.08</v>
      </c>
      <c r="G48" s="90">
        <f>A43-(A43*F48)</f>
        <v>2567.6187999999997</v>
      </c>
    </row>
    <row r="49" spans="1:8" x14ac:dyDescent="0.25">
      <c r="A49" s="86" t="s">
        <v>96</v>
      </c>
      <c r="B49" s="87" t="s">
        <v>99</v>
      </c>
      <c r="C49" s="87">
        <v>0.08</v>
      </c>
      <c r="D49" s="87">
        <v>0.03</v>
      </c>
      <c r="E49" s="86"/>
      <c r="F49" s="87">
        <f>SUM(C49:E49)</f>
        <v>0.11</v>
      </c>
      <c r="G49" s="89">
        <f>A43-(A43*F49)</f>
        <v>2483.8921</v>
      </c>
    </row>
    <row r="50" spans="1:8" x14ac:dyDescent="0.25">
      <c r="A50" s="91" t="s">
        <v>97</v>
      </c>
      <c r="B50" s="92" t="s">
        <v>99</v>
      </c>
      <c r="C50" s="92">
        <v>0.08</v>
      </c>
      <c r="D50" s="92">
        <v>0.05</v>
      </c>
      <c r="E50" s="91"/>
      <c r="F50" s="92">
        <f>SUM(C50:E50)</f>
        <v>0.13</v>
      </c>
      <c r="G50" s="90">
        <f>A43-(A43*F50)</f>
        <v>2428.0742999999998</v>
      </c>
    </row>
    <row r="51" spans="1:8" x14ac:dyDescent="0.25">
      <c r="A51" s="86" t="s">
        <v>98</v>
      </c>
      <c r="B51" s="86" t="s">
        <v>99</v>
      </c>
      <c r="C51" s="87">
        <v>0.08</v>
      </c>
      <c r="D51" s="87">
        <v>0.08</v>
      </c>
      <c r="E51" s="86"/>
      <c r="F51" s="87">
        <f>SUM(C51:E51)</f>
        <v>0.16</v>
      </c>
      <c r="G51" s="89">
        <f>A43-(A43*F51)</f>
        <v>2344.3476000000001</v>
      </c>
    </row>
    <row r="53" spans="1:8" ht="24.95" customHeight="1" x14ac:dyDescent="0.25">
      <c r="A53" s="126" t="s">
        <v>70</v>
      </c>
      <c r="B53" s="126"/>
      <c r="C53" s="126"/>
      <c r="D53" s="126"/>
      <c r="E53" s="126"/>
      <c r="F53" s="126"/>
      <c r="G53" s="126"/>
      <c r="H53" s="126"/>
    </row>
    <row r="54" spans="1:8" x14ac:dyDescent="0.25">
      <c r="A54" s="118" t="s">
        <v>64</v>
      </c>
      <c r="B54" s="118"/>
      <c r="C54" s="118"/>
      <c r="D54" s="118"/>
      <c r="E54" s="118"/>
      <c r="F54" s="118"/>
      <c r="G54" s="118"/>
      <c r="H54" s="118"/>
    </row>
    <row r="55" spans="1:8" ht="95.1" customHeight="1" x14ac:dyDescent="0.25">
      <c r="A55" s="118"/>
      <c r="B55" s="118"/>
      <c r="C55" s="118"/>
      <c r="D55" s="118"/>
      <c r="E55" s="118"/>
      <c r="F55" s="118"/>
      <c r="G55" s="118"/>
      <c r="H55" s="118"/>
    </row>
    <row r="56" spans="1:8" ht="18.600000000000001" customHeight="1" x14ac:dyDescent="0.25"/>
    <row r="57" spans="1:8" ht="54" customHeight="1" x14ac:dyDescent="0.25">
      <c r="B57" s="49" t="s">
        <v>71</v>
      </c>
      <c r="C57" s="49" t="s">
        <v>72</v>
      </c>
      <c r="D57" s="49" t="s">
        <v>73</v>
      </c>
      <c r="E57" s="49" t="s">
        <v>74</v>
      </c>
      <c r="F57" s="49" t="s">
        <v>75</v>
      </c>
    </row>
    <row r="58" spans="1:8" ht="47.1" customHeight="1" x14ac:dyDescent="0.25">
      <c r="A58" s="10" t="s">
        <v>76</v>
      </c>
      <c r="B58" s="57">
        <f>C15</f>
        <v>2400</v>
      </c>
      <c r="C58" s="57">
        <f>B58*0.75</f>
        <v>1800</v>
      </c>
      <c r="D58" s="57">
        <f>0.5*B58</f>
        <v>1200</v>
      </c>
      <c r="E58" s="57">
        <f>0.25*B58</f>
        <v>600</v>
      </c>
      <c r="F58" s="57">
        <f>0</f>
        <v>0</v>
      </c>
      <c r="H58" s="70"/>
    </row>
    <row r="59" spans="1:8" ht="40.5" customHeight="1" x14ac:dyDescent="0.25">
      <c r="A59" s="10" t="s">
        <v>77</v>
      </c>
      <c r="B59" s="58">
        <f>0</f>
        <v>0</v>
      </c>
      <c r="C59" s="58">
        <f>0.25*B58</f>
        <v>600</v>
      </c>
      <c r="D59" s="58">
        <f>0.5*B58</f>
        <v>1200</v>
      </c>
      <c r="E59" s="58">
        <f>0.75*B58</f>
        <v>1800</v>
      </c>
      <c r="F59" s="58">
        <f>B58</f>
        <v>2400</v>
      </c>
    </row>
    <row r="60" spans="1:8" ht="37.5" customHeight="1" x14ac:dyDescent="0.25">
      <c r="A60" s="10" t="s">
        <v>78</v>
      </c>
      <c r="B60" s="90">
        <f>G20</f>
        <v>2709.596</v>
      </c>
      <c r="C60" s="90">
        <f>G21</f>
        <v>2773.3512000000001</v>
      </c>
      <c r="D60" s="90">
        <f>G21</f>
        <v>2773.3512000000001</v>
      </c>
      <c r="E60" s="90">
        <f>G21</f>
        <v>2773.3512000000001</v>
      </c>
      <c r="F60" s="90">
        <f>G22</f>
        <v>2837.1064000000001</v>
      </c>
    </row>
    <row r="61" spans="1:8" ht="41.1" customHeight="1" x14ac:dyDescent="0.25">
      <c r="A61" s="10" t="s">
        <v>79</v>
      </c>
      <c r="B61" s="89">
        <f>G48</f>
        <v>2567.6187999999997</v>
      </c>
      <c r="C61" s="89">
        <f>G49</f>
        <v>2483.8921</v>
      </c>
      <c r="D61" s="89">
        <f>G51</f>
        <v>2344.3476000000001</v>
      </c>
      <c r="E61" s="89">
        <f>G51</f>
        <v>2344.3476000000001</v>
      </c>
      <c r="F61" s="89">
        <f>G51</f>
        <v>2344.3476000000001</v>
      </c>
    </row>
    <row r="62" spans="1:8" ht="36" customHeight="1" x14ac:dyDescent="0.25">
      <c r="A62" s="10" t="s">
        <v>80</v>
      </c>
      <c r="B62" s="44">
        <f t="shared" ref="B62:F63" si="1">B58*B60</f>
        <v>6503030.4000000004</v>
      </c>
      <c r="C62" s="44">
        <f t="shared" si="1"/>
        <v>4992032.16</v>
      </c>
      <c r="D62" s="44">
        <f t="shared" si="1"/>
        <v>3328021.44</v>
      </c>
      <c r="E62" s="44">
        <f t="shared" si="1"/>
        <v>1664010.72</v>
      </c>
      <c r="F62" s="44">
        <f t="shared" si="1"/>
        <v>0</v>
      </c>
    </row>
    <row r="63" spans="1:8" ht="36" customHeight="1" x14ac:dyDescent="0.25">
      <c r="A63" s="10" t="s">
        <v>81</v>
      </c>
      <c r="B63" s="59">
        <f t="shared" si="1"/>
        <v>0</v>
      </c>
      <c r="C63" s="59">
        <f t="shared" si="1"/>
        <v>1490335.26</v>
      </c>
      <c r="D63" s="59">
        <f t="shared" si="1"/>
        <v>2813217.12</v>
      </c>
      <c r="E63" s="59">
        <f t="shared" si="1"/>
        <v>4219825.68</v>
      </c>
      <c r="F63" s="59">
        <f t="shared" si="1"/>
        <v>5626434.2400000002</v>
      </c>
    </row>
    <row r="64" spans="1:8" ht="26.45" customHeight="1" x14ac:dyDescent="0.25">
      <c r="A64" s="10" t="s">
        <v>41</v>
      </c>
      <c r="B64" s="44">
        <f>B62+B63</f>
        <v>6503030.4000000004</v>
      </c>
      <c r="C64" s="44">
        <f>C62+C63</f>
        <v>6482367.4199999999</v>
      </c>
      <c r="D64" s="44">
        <f>D62+D63</f>
        <v>6141238.5600000005</v>
      </c>
      <c r="E64" s="44">
        <f>E62+E63</f>
        <v>5883836.3999999994</v>
      </c>
      <c r="F64" s="44">
        <f>F62+F63</f>
        <v>5626434.2400000002</v>
      </c>
    </row>
    <row r="65" spans="1:8" ht="43.5" customHeight="1" x14ac:dyDescent="0.25">
      <c r="A65" s="39" t="s">
        <v>27</v>
      </c>
      <c r="B65" s="60">
        <f>B64-E15</f>
        <v>0</v>
      </c>
      <c r="C65" s="60">
        <f>E15-C64</f>
        <v>20662.980000000447</v>
      </c>
      <c r="D65" s="60">
        <f>E15-D64</f>
        <v>361791.83999999985</v>
      </c>
      <c r="E65" s="60">
        <f>E15-E64</f>
        <v>619194.00000000093</v>
      </c>
      <c r="F65" s="60">
        <f>E15-F64</f>
        <v>876596.16000000015</v>
      </c>
      <c r="G65" s="127" t="s">
        <v>110</v>
      </c>
      <c r="H65" s="128"/>
    </row>
    <row r="66" spans="1:8" x14ac:dyDescent="0.25">
      <c r="G66" s="127"/>
      <c r="H66" s="128"/>
    </row>
    <row r="67" spans="1:8" x14ac:dyDescent="0.25">
      <c r="B67" s="132" t="s">
        <v>108</v>
      </c>
      <c r="C67" s="132"/>
      <c r="G67" s="127"/>
      <c r="H67" s="128"/>
    </row>
    <row r="68" spans="1:8" x14ac:dyDescent="0.25">
      <c r="B68" s="132"/>
      <c r="C68" s="132"/>
    </row>
    <row r="69" spans="1:8" x14ac:dyDescent="0.25">
      <c r="B69" s="132"/>
      <c r="C69" s="132"/>
    </row>
    <row r="70" spans="1:8" x14ac:dyDescent="0.25">
      <c r="B70" s="132"/>
      <c r="C70" s="132"/>
    </row>
    <row r="71" spans="1:8" x14ac:dyDescent="0.25">
      <c r="B71" s="132"/>
      <c r="C71" s="132"/>
    </row>
    <row r="72" spans="1:8" x14ac:dyDescent="0.25">
      <c r="B72" s="132"/>
      <c r="C72" s="132"/>
    </row>
    <row r="73" spans="1:8" x14ac:dyDescent="0.25">
      <c r="B73" s="132"/>
      <c r="C73" s="132"/>
    </row>
  </sheetData>
  <mergeCells count="25">
    <mergeCell ref="A54:H55"/>
    <mergeCell ref="G65:H67"/>
    <mergeCell ref="F43:H43"/>
    <mergeCell ref="Q6:W8"/>
    <mergeCell ref="F29:H29"/>
    <mergeCell ref="B67:C73"/>
    <mergeCell ref="A26:H27"/>
    <mergeCell ref="A31:H31"/>
    <mergeCell ref="A39:H39"/>
    <mergeCell ref="A40:H41"/>
    <mergeCell ref="A45:G45"/>
    <mergeCell ref="A53:H53"/>
    <mergeCell ref="J8:M8"/>
    <mergeCell ref="N8:O8"/>
    <mergeCell ref="A10:H10"/>
    <mergeCell ref="A11:H13"/>
    <mergeCell ref="A17:H17"/>
    <mergeCell ref="A25:H25"/>
    <mergeCell ref="A1:O3"/>
    <mergeCell ref="A5:H5"/>
    <mergeCell ref="J5:O5"/>
    <mergeCell ref="J6:M6"/>
    <mergeCell ref="N6:O6"/>
    <mergeCell ref="J7:M7"/>
    <mergeCell ref="N7:O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Template</vt:lpstr>
      <vt:lpstr>Answer Key</vt:lpstr>
    </vt:vector>
  </TitlesOfParts>
  <Company>Northwestern Memorial Healthcare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Markoski, Nikola</dc:creator>
  <cp:lastModifiedBy>hsunday</cp:lastModifiedBy>
  <dcterms:created xsi:type="dcterms:W3CDTF">2020-10-14T19:47:34Z</dcterms:created>
  <dcterms:modified xsi:type="dcterms:W3CDTF">2022-09-14T15:25:36Z</dcterms:modified>
</cp:coreProperties>
</file>